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Municipality Docs\BUDGETS\2024\"/>
    </mc:Choice>
  </mc:AlternateContent>
  <bookViews>
    <workbookView xWindow="-105" yWindow="-105" windowWidth="21795" windowHeight="12975"/>
  </bookViews>
  <sheets>
    <sheet name="Budget 2024 (P)" sheetId="5" r:id="rId1"/>
    <sheet name="Budget 2011" sheetId="3" state="hidden" r:id="rId2"/>
  </sheets>
  <definedNames>
    <definedName name="_xlnm.Print_Area" localSheetId="1">'Budget 2011'!$A$1:$G$303</definedName>
    <definedName name="_xlnm.Print_Area" localSheetId="0">'Budget 2024 (P)'!$A$1:$E$434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A417" i="5"/>
  <c r="A418" i="5"/>
  <c r="A419" i="5"/>
  <c r="A420" i="5"/>
  <c r="A421" i="5" s="1"/>
  <c r="A422" i="5" s="1"/>
  <c r="A423" i="5" s="1"/>
  <c r="A424" i="5" s="1"/>
  <c r="A425" i="5" s="1"/>
  <c r="A426" i="5" s="1"/>
  <c r="A427" i="5" s="1"/>
  <c r="A428" i="5" s="1"/>
  <c r="A429" i="5" s="1"/>
  <c r="D405" i="5"/>
  <c r="C405" i="5"/>
  <c r="C30" i="5" s="1"/>
  <c r="D396" i="5"/>
  <c r="D29" i="5" s="1"/>
  <c r="C396" i="5"/>
  <c r="C29" i="5" s="1"/>
  <c r="D389" i="5"/>
  <c r="D28" i="5" s="1"/>
  <c r="C389" i="5"/>
  <c r="C28" i="5" s="1"/>
  <c r="D360" i="5"/>
  <c r="D27" i="5" s="1"/>
  <c r="C360" i="5"/>
  <c r="C27" i="5" s="1"/>
  <c r="D348" i="5"/>
  <c r="D26" i="5" s="1"/>
  <c r="C348" i="5"/>
  <c r="C26" i="5" s="1"/>
  <c r="D335" i="5"/>
  <c r="C335" i="5"/>
  <c r="D328" i="5"/>
  <c r="C328" i="5"/>
  <c r="D281" i="5"/>
  <c r="D292" i="5" s="1"/>
  <c r="D24" i="5" s="1"/>
  <c r="C281" i="5"/>
  <c r="C292" i="5" s="1"/>
  <c r="C24" i="5" s="1"/>
  <c r="D242" i="5"/>
  <c r="C242" i="5"/>
  <c r="D237" i="5"/>
  <c r="C237" i="5"/>
  <c r="D231" i="5"/>
  <c r="C231" i="5"/>
  <c r="D206" i="5"/>
  <c r="C206" i="5"/>
  <c r="D179" i="5"/>
  <c r="C179" i="5"/>
  <c r="D139" i="5"/>
  <c r="C139" i="5"/>
  <c r="D115" i="5"/>
  <c r="D16" i="5" s="1"/>
  <c r="C115" i="5"/>
  <c r="C16" i="5" s="1"/>
  <c r="D102" i="5"/>
  <c r="D13" i="5" s="1"/>
  <c r="C102" i="5"/>
  <c r="C13" i="5" s="1"/>
  <c r="D92" i="5"/>
  <c r="D11" i="5" s="1"/>
  <c r="C92" i="5"/>
  <c r="C11" i="5" s="1"/>
  <c r="D74" i="5"/>
  <c r="D9" i="5" s="1"/>
  <c r="C74" i="5"/>
  <c r="C9" i="5" s="1"/>
  <c r="D30" i="5"/>
  <c r="D15" i="5"/>
  <c r="C15" i="5"/>
  <c r="D14" i="5"/>
  <c r="C14" i="5"/>
  <c r="D12" i="5"/>
  <c r="C12" i="5"/>
  <c r="D10" i="5"/>
  <c r="C10" i="5"/>
  <c r="A1" i="5"/>
  <c r="A2" i="5" s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l="1"/>
  <c r="A118" i="5" s="1"/>
  <c r="A119" i="5" s="1"/>
  <c r="D208" i="5"/>
  <c r="D22" i="5" s="1"/>
  <c r="D244" i="5"/>
  <c r="D23" i="5" s="1"/>
  <c r="C208" i="5"/>
  <c r="C22" i="5" s="1"/>
  <c r="C244" i="5"/>
  <c r="C23" i="5" s="1"/>
  <c r="C337" i="5"/>
  <c r="C25" i="5" s="1"/>
  <c r="D337" i="5"/>
  <c r="D25" i="5" s="1"/>
  <c r="C32" i="5"/>
  <c r="E30" i="5" s="1"/>
  <c r="C19" i="5"/>
  <c r="E16" i="5" s="1"/>
  <c r="D19" i="5"/>
  <c r="E23" i="5" l="1"/>
  <c r="E26" i="5"/>
  <c r="A120" i="5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D32" i="5"/>
  <c r="E29" i="5"/>
  <c r="E27" i="5"/>
  <c r="E28" i="5"/>
  <c r="E25" i="5"/>
  <c r="E11" i="5"/>
  <c r="E13" i="5"/>
  <c r="E24" i="5"/>
  <c r="C35" i="5"/>
  <c r="E12" i="5"/>
  <c r="E17" i="5"/>
  <c r="E10" i="5"/>
  <c r="E15" i="5"/>
  <c r="E9" i="5"/>
  <c r="E14" i="5"/>
  <c r="E22" i="5"/>
  <c r="A166" i="5" l="1"/>
  <c r="A167" i="5" s="1"/>
  <c r="A168" i="5" s="1"/>
  <c r="A169" i="5" s="1"/>
  <c r="A170" i="5" s="1"/>
  <c r="A171" i="5" s="1"/>
  <c r="A172" i="5" s="1"/>
  <c r="A173" i="5" l="1"/>
  <c r="A174" i="5" s="1"/>
  <c r="A175" i="5" s="1"/>
  <c r="A176" i="5" l="1"/>
  <c r="A177" i="5" s="1"/>
  <c r="A178" i="5" s="1"/>
  <c r="A179" i="5" s="1"/>
  <c r="A180" i="5" s="1"/>
  <c r="A181" i="5" l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l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l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l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l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l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30" i="5" s="1"/>
  <c r="A431" i="5" s="1"/>
  <c r="A432" i="5" s="1"/>
  <c r="A433" i="5" s="1"/>
  <c r="A434" i="5" s="1"/>
  <c r="D6" i="3" l="1"/>
  <c r="H6" i="3"/>
  <c r="D7" i="3"/>
  <c r="D8" i="3"/>
  <c r="D9" i="3"/>
  <c r="D10" i="3"/>
  <c r="C11" i="3"/>
  <c r="C14" i="3"/>
  <c r="D11" i="3"/>
  <c r="D12" i="3"/>
  <c r="E14" i="3"/>
  <c r="F14" i="3"/>
  <c r="G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C46" i="3"/>
  <c r="E46" i="3"/>
  <c r="F46" i="3"/>
  <c r="G46" i="3"/>
  <c r="D48" i="3"/>
  <c r="D49" i="3"/>
  <c r="D50" i="3"/>
  <c r="D54" i="3"/>
  <c r="D68" i="3"/>
  <c r="D69" i="3"/>
  <c r="D70" i="3"/>
  <c r="D71" i="3"/>
  <c r="D72" i="3"/>
  <c r="D73" i="3"/>
  <c r="D74" i="3"/>
  <c r="C77" i="3"/>
  <c r="E77" i="3"/>
  <c r="F77" i="3"/>
  <c r="G77" i="3"/>
  <c r="D84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K101" i="3"/>
  <c r="D102" i="3"/>
  <c r="D103" i="3"/>
  <c r="D104" i="3"/>
  <c r="C106" i="3"/>
  <c r="C112" i="3" s="1"/>
  <c r="E106" i="3"/>
  <c r="E112" i="3" s="1"/>
  <c r="F106" i="3"/>
  <c r="F112" i="3"/>
  <c r="G106" i="3"/>
  <c r="G112" i="3" s="1"/>
  <c r="D109" i="3"/>
  <c r="D124" i="3"/>
  <c r="G124" i="3"/>
  <c r="G126" i="3" s="1"/>
  <c r="D125" i="3"/>
  <c r="D126" i="3"/>
  <c r="D127" i="3"/>
  <c r="D128" i="3"/>
  <c r="D129" i="3"/>
  <c r="D130" i="3"/>
  <c r="D131" i="3"/>
  <c r="D132" i="3"/>
  <c r="C133" i="3"/>
  <c r="C147" i="3"/>
  <c r="C157" i="3" s="1"/>
  <c r="D133" i="3"/>
  <c r="D134" i="3"/>
  <c r="D135" i="3"/>
  <c r="D136" i="3"/>
  <c r="D137" i="3"/>
  <c r="D138" i="3"/>
  <c r="D139" i="3"/>
  <c r="D140" i="3"/>
  <c r="D141" i="3"/>
  <c r="D142" i="3"/>
  <c r="D143" i="3"/>
  <c r="D144" i="3"/>
  <c r="E147" i="3"/>
  <c r="E157" i="3" s="1"/>
  <c r="F147" i="3"/>
  <c r="F157" i="3" s="1"/>
  <c r="D149" i="3"/>
  <c r="D152" i="3"/>
  <c r="D155" i="3"/>
  <c r="D162" i="3"/>
  <c r="D163" i="3"/>
  <c r="D164" i="3"/>
  <c r="D165" i="3"/>
  <c r="D166" i="3"/>
  <c r="D167" i="3"/>
  <c r="D168" i="3"/>
  <c r="G168" i="3"/>
  <c r="D169" i="3"/>
  <c r="G169" i="3"/>
  <c r="D170" i="3"/>
  <c r="D171" i="3"/>
  <c r="D172" i="3"/>
  <c r="C174" i="3"/>
  <c r="E174" i="3"/>
  <c r="F174" i="3"/>
  <c r="D177" i="3"/>
  <c r="D178" i="3"/>
  <c r="C179" i="3"/>
  <c r="E179" i="3"/>
  <c r="E181" i="3" s="1"/>
  <c r="F179" i="3"/>
  <c r="G179" i="3"/>
  <c r="D188" i="3"/>
  <c r="D189" i="3"/>
  <c r="D190" i="3"/>
  <c r="D191" i="3"/>
  <c r="D192" i="3"/>
  <c r="D193" i="3"/>
  <c r="D194" i="3"/>
  <c r="C198" i="3"/>
  <c r="E198" i="3"/>
  <c r="F198" i="3"/>
  <c r="G198" i="3"/>
  <c r="D202" i="3"/>
  <c r="D203" i="3"/>
  <c r="D204" i="3"/>
  <c r="D205" i="3"/>
  <c r="D206" i="3"/>
  <c r="C208" i="3"/>
  <c r="E208" i="3"/>
  <c r="F208" i="3"/>
  <c r="G208" i="3"/>
  <c r="D212" i="3"/>
  <c r="D213" i="3"/>
  <c r="D214" i="3"/>
  <c r="C216" i="3"/>
  <c r="E216" i="3"/>
  <c r="F216" i="3"/>
  <c r="G216" i="3"/>
  <c r="D217" i="3"/>
  <c r="D218" i="3"/>
  <c r="D219" i="3"/>
  <c r="D224" i="3"/>
  <c r="C225" i="3"/>
  <c r="C231" i="3" s="1"/>
  <c r="D225" i="3"/>
  <c r="D226" i="3"/>
  <c r="D227" i="3"/>
  <c r="D228" i="3"/>
  <c r="E231" i="3"/>
  <c r="F231" i="3"/>
  <c r="G231" i="3"/>
  <c r="D249" i="3"/>
  <c r="D250" i="3"/>
  <c r="D251" i="3"/>
  <c r="D253" i="3"/>
  <c r="D254" i="3"/>
  <c r="D255" i="3"/>
  <c r="D256" i="3"/>
  <c r="D257" i="3"/>
  <c r="D258" i="3"/>
  <c r="D259" i="3"/>
  <c r="D260" i="3"/>
  <c r="D265" i="3"/>
  <c r="D266" i="3"/>
  <c r="D267" i="3"/>
  <c r="D268" i="3"/>
  <c r="D269" i="3"/>
  <c r="D270" i="3"/>
  <c r="C272" i="3"/>
  <c r="E272" i="3"/>
  <c r="F272" i="3"/>
  <c r="G272" i="3"/>
  <c r="D280" i="3"/>
  <c r="C282" i="3"/>
  <c r="D285" i="3"/>
  <c r="D288" i="3"/>
  <c r="G288" i="3"/>
  <c r="G290" i="3" s="1"/>
  <c r="C290" i="3"/>
  <c r="E290" i="3"/>
  <c r="F290" i="3"/>
  <c r="G306" i="3"/>
  <c r="H310" i="3"/>
  <c r="H311" i="3"/>
  <c r="H312" i="3"/>
  <c r="H313" i="3"/>
  <c r="H314" i="3"/>
  <c r="H315" i="3"/>
  <c r="H316" i="3"/>
  <c r="H317" i="3"/>
  <c r="H318" i="3"/>
  <c r="H319" i="3"/>
  <c r="F181" i="3" l="1"/>
  <c r="D290" i="3"/>
  <c r="D174" i="3"/>
  <c r="D181" i="3" s="1"/>
  <c r="D179" i="3"/>
  <c r="G79" i="3"/>
  <c r="E79" i="3"/>
  <c r="E233" i="3" s="1"/>
  <c r="E244" i="3" s="1"/>
  <c r="E274" i="3" s="1"/>
  <c r="E292" i="3" s="1"/>
  <c r="D216" i="3"/>
  <c r="C181" i="3"/>
  <c r="C79" i="3"/>
  <c r="C233" i="3" s="1"/>
  <c r="C244" i="3" s="1"/>
  <c r="C274" i="3" s="1"/>
  <c r="D77" i="3"/>
  <c r="D147" i="3"/>
  <c r="D157" i="3" s="1"/>
  <c r="F79" i="3"/>
  <c r="F233" i="3" s="1"/>
  <c r="F244" i="3" s="1"/>
  <c r="F274" i="3" s="1"/>
  <c r="F292" i="3" s="1"/>
  <c r="D208" i="3"/>
  <c r="D198" i="3"/>
  <c r="G127" i="3"/>
  <c r="G147" i="3" s="1"/>
  <c r="G157" i="3" s="1"/>
  <c r="D46" i="3"/>
  <c r="D106" i="3"/>
  <c r="D112" i="3" s="1"/>
  <c r="G174" i="3"/>
  <c r="G181" i="3" s="1"/>
  <c r="D272" i="3"/>
  <c r="D231" i="3"/>
  <c r="D14" i="3"/>
  <c r="G233" i="3" l="1"/>
  <c r="G244" i="3" s="1"/>
  <c r="G274" i="3" s="1"/>
  <c r="G292" i="3" s="1"/>
  <c r="D79" i="3"/>
  <c r="D233" i="3" s="1"/>
  <c r="D244" i="3" s="1"/>
  <c r="D274" i="3" s="1"/>
  <c r="D292" i="3" s="1"/>
  <c r="I3" i="3"/>
  <c r="H3" i="3"/>
  <c r="C292" i="3"/>
</calcChain>
</file>

<file path=xl/comments1.xml><?xml version="1.0" encoding="utf-8"?>
<comments xmlns="http://schemas.openxmlformats.org/spreadsheetml/2006/main">
  <authors>
    <author>Municipality of Thorn</author>
  </authors>
  <commentList>
    <comment ref="G129" authorId="0" shapeId="0">
      <text>
        <r>
          <rPr>
            <b/>
            <sz val="9"/>
            <color indexed="81"/>
            <rFont val="Tahoma"/>
            <family val="2"/>
          </rPr>
          <t>Municipality of Thorn:</t>
        </r>
        <r>
          <rPr>
            <sz val="9"/>
            <color indexed="81"/>
            <rFont val="Tahoma"/>
            <family val="2"/>
          </rPr>
          <t xml:space="preserve">
3716 $ towards road grant
</t>
        </r>
      </text>
    </comment>
  </commentList>
</comments>
</file>

<file path=xl/sharedStrings.xml><?xml version="1.0" encoding="utf-8"?>
<sst xmlns="http://schemas.openxmlformats.org/spreadsheetml/2006/main" count="555" uniqueCount="414">
  <si>
    <t>THE MUNICIPALITY OF THORNE</t>
  </si>
  <si>
    <t>GENERAL ADMINISTRATION</t>
  </si>
  <si>
    <t>Legislation</t>
  </si>
  <si>
    <t xml:space="preserve">  Mayor and Councillors - remuneration</t>
  </si>
  <si>
    <t xml:space="preserve">  Mayor and Councillors - allowance</t>
  </si>
  <si>
    <t xml:space="preserve">  Mayor and Councillors - code books</t>
  </si>
  <si>
    <t xml:space="preserve">  Mayor and Councillors - employer's share</t>
  </si>
  <si>
    <t xml:space="preserve">  Mayor and Councillors - Csst</t>
  </si>
  <si>
    <t>Financial and administrative management</t>
  </si>
  <si>
    <t xml:space="preserve">  Secretary-treasurer - salary</t>
  </si>
  <si>
    <t xml:space="preserve">  Secretary-treasurer - employee benefits</t>
  </si>
  <si>
    <t xml:space="preserve">  Secretary-treasurer - Csst</t>
  </si>
  <si>
    <t xml:space="preserve">  Office equipment maintenance</t>
  </si>
  <si>
    <t xml:space="preserve">  Software maintenance contract</t>
  </si>
  <si>
    <t xml:space="preserve">  Office maintenance</t>
  </si>
  <si>
    <t xml:space="preserve">  Public notices</t>
  </si>
  <si>
    <t xml:space="preserve">  Rent</t>
  </si>
  <si>
    <t xml:space="preserve">  Postage</t>
  </si>
  <si>
    <t xml:space="preserve">  Office supplies</t>
  </si>
  <si>
    <t xml:space="preserve">  Telephone</t>
  </si>
  <si>
    <t xml:space="preserve">  Mutations</t>
  </si>
  <si>
    <t xml:space="preserve">  Communication - license</t>
  </si>
  <si>
    <t xml:space="preserve">  Communication - maintenance </t>
  </si>
  <si>
    <t xml:space="preserve">  Csst annual fee</t>
  </si>
  <si>
    <t xml:space="preserve">  Audit fee</t>
  </si>
  <si>
    <t>Election expense</t>
  </si>
  <si>
    <t xml:space="preserve">  Remuneration</t>
  </si>
  <si>
    <t xml:space="preserve">  Ballots and supplies</t>
  </si>
  <si>
    <t>GENERAL ADMINISTRATION (continued)</t>
  </si>
  <si>
    <t>Assessment</t>
  </si>
  <si>
    <t xml:space="preserve">  M.R.C. share - assessment</t>
  </si>
  <si>
    <t>Other</t>
  </si>
  <si>
    <t xml:space="preserve">  Legal fees</t>
  </si>
  <si>
    <t xml:space="preserve">  Liability and office insurance </t>
  </si>
  <si>
    <t xml:space="preserve">  Errors and omissions insurance</t>
  </si>
  <si>
    <t xml:space="preserve">  Other administrative expense</t>
  </si>
  <si>
    <t xml:space="preserve">  F.Q.M. fees</t>
  </si>
  <si>
    <t xml:space="preserve">  M.R.C. share - administration</t>
  </si>
  <si>
    <t xml:space="preserve">    Total general administration</t>
  </si>
  <si>
    <t>PUBLIC SECURITY</t>
  </si>
  <si>
    <t>Police protection</t>
  </si>
  <si>
    <t xml:space="preserve">  Government of Quebec                        </t>
  </si>
  <si>
    <t>Fire protection</t>
  </si>
  <si>
    <t xml:space="preserve">  Fire hall - hydro</t>
  </si>
  <si>
    <t xml:space="preserve">  Fire hall - heat</t>
  </si>
  <si>
    <t xml:space="preserve">  Fire hall - insurance</t>
  </si>
  <si>
    <t xml:space="preserve">  Fire hall - maintenance</t>
  </si>
  <si>
    <t xml:space="preserve">  Fire equipment maintenance</t>
  </si>
  <si>
    <t xml:space="preserve">  Fire supplies</t>
  </si>
  <si>
    <t xml:space="preserve">  Firemen expense</t>
  </si>
  <si>
    <t xml:space="preserve">  Fire telephone</t>
  </si>
  <si>
    <t xml:space="preserve">  Emergency telephone - 911</t>
  </si>
  <si>
    <t xml:space="preserve">  Fire vehicles - fuel</t>
  </si>
  <si>
    <t xml:space="preserve">  Fire vehicles - licenses</t>
  </si>
  <si>
    <t xml:space="preserve">  Fire vehicles - insurance</t>
  </si>
  <si>
    <t xml:space="preserve">  Fire vehicles - maintenance</t>
  </si>
  <si>
    <t xml:space="preserve">     Total public security</t>
  </si>
  <si>
    <t>TRANSPORTATION</t>
  </si>
  <si>
    <t>Municipal roads</t>
  </si>
  <si>
    <t xml:space="preserve">  Wages</t>
  </si>
  <si>
    <t xml:space="preserve">  Employer's share</t>
  </si>
  <si>
    <t xml:space="preserve">  Csst</t>
  </si>
  <si>
    <t xml:space="preserve">  Culverts</t>
  </si>
  <si>
    <t xml:space="preserve">  Calcium</t>
  </si>
  <si>
    <t xml:space="preserve">  Equipment rentals</t>
  </si>
  <si>
    <t xml:space="preserve">  Travel expense</t>
  </si>
  <si>
    <t xml:space="preserve">  Equipment maintenance</t>
  </si>
  <si>
    <t xml:space="preserve">  Road supplies</t>
  </si>
  <si>
    <t xml:space="preserve">  Vehicles - licences</t>
  </si>
  <si>
    <t xml:space="preserve">  Vehicles - fuel</t>
  </si>
  <si>
    <t xml:space="preserve">  Vehicles - insurance</t>
  </si>
  <si>
    <t xml:space="preserve">  Vehicles - maintenance</t>
  </si>
  <si>
    <t xml:space="preserve">  Bridge maintenance</t>
  </si>
  <si>
    <t xml:space="preserve">  Garage maintenance</t>
  </si>
  <si>
    <t xml:space="preserve"> </t>
  </si>
  <si>
    <t>Snow removal</t>
  </si>
  <si>
    <t xml:space="preserve">  Contract                                                                               </t>
  </si>
  <si>
    <t>Street lighting</t>
  </si>
  <si>
    <t xml:space="preserve">  Electricity                                  </t>
  </si>
  <si>
    <t>Traffic</t>
  </si>
  <si>
    <t xml:space="preserve">    Total transportation</t>
  </si>
  <si>
    <t>ENVIRONMENTAL HEALTH</t>
  </si>
  <si>
    <t>Domestic garbage</t>
  </si>
  <si>
    <t xml:space="preserve">  Equipment rental</t>
  </si>
  <si>
    <t>URBAN PLANNING AND REGIONAL DEVELOPMENT</t>
  </si>
  <si>
    <t xml:space="preserve">  M.R.C. share - planning</t>
  </si>
  <si>
    <t xml:space="preserve">  Professional services</t>
  </si>
  <si>
    <t xml:space="preserve">  Building permits and supplies</t>
  </si>
  <si>
    <t xml:space="preserve">     Total urban planning and regional development</t>
  </si>
  <si>
    <t>RECREATIONAL AND CULTURAL ACTIVITIES</t>
  </si>
  <si>
    <t xml:space="preserve">  Recreation expense</t>
  </si>
  <si>
    <t xml:space="preserve">     Total recreational and cultural activities</t>
  </si>
  <si>
    <t>OTHER FINANCIAL ACTIVITIES</t>
  </si>
  <si>
    <t xml:space="preserve">  Capital expenditures - general administration</t>
  </si>
  <si>
    <t xml:space="preserve">  Capital expenditures - public security</t>
  </si>
  <si>
    <t xml:space="preserve">  Capital expenditures - transportation </t>
  </si>
  <si>
    <t>TOTAL PROJECTED EXPENDITURES</t>
  </si>
  <si>
    <t xml:space="preserve">TOTAL PROJECTED EXPENDITURES (page 4)  </t>
  </si>
  <si>
    <t>LESS SPECIFIC REVENUES</t>
  </si>
  <si>
    <t>Revenue from local sources</t>
  </si>
  <si>
    <t xml:space="preserve">  Services to municipal bodies</t>
  </si>
  <si>
    <t xml:space="preserve">  Bank interest</t>
  </si>
  <si>
    <t xml:space="preserve">  Interest - other</t>
  </si>
  <si>
    <t xml:space="preserve">  Interest on tax arrears</t>
  </si>
  <si>
    <t xml:space="preserve">  Other revenues</t>
  </si>
  <si>
    <t xml:space="preserve">  Transfer duties</t>
  </si>
  <si>
    <t>Transfers</t>
  </si>
  <si>
    <t xml:space="preserve">  Winter road maintenance grant</t>
  </si>
  <si>
    <t xml:space="preserve">  Road maintenance grant</t>
  </si>
  <si>
    <t xml:space="preserve">  Road improvement grant</t>
  </si>
  <si>
    <t xml:space="preserve">     Total specific revenues</t>
  </si>
  <si>
    <t xml:space="preserve">BALANCE REQUIRED </t>
  </si>
  <si>
    <t>BALANCE PROVIDED BY:</t>
  </si>
  <si>
    <t xml:space="preserve">  Grants in lieu of taxes</t>
  </si>
  <si>
    <t xml:space="preserve">  Appropriation of surplus</t>
  </si>
  <si>
    <t>TOTAL PROVIDED</t>
  </si>
  <si>
    <r>
      <t xml:space="preserve">     </t>
    </r>
    <r>
      <rPr>
        <b/>
        <sz val="10"/>
        <rFont val="Arial"/>
        <family val="2"/>
      </rPr>
      <t>Total other financial activities</t>
    </r>
  </si>
  <si>
    <r>
      <t xml:space="preserve">  </t>
    </r>
    <r>
      <rPr>
        <b/>
        <sz val="10"/>
        <rFont val="Arial"/>
        <family val="2"/>
      </rPr>
      <t>General tax revenue</t>
    </r>
  </si>
  <si>
    <t>COSTS OF FINANCING</t>
  </si>
  <si>
    <t xml:space="preserve">  Bank charges</t>
  </si>
  <si>
    <t xml:space="preserve">  Other interest charges</t>
  </si>
  <si>
    <t>Required</t>
  </si>
  <si>
    <t xml:space="preserve">  Mayor and Councillors - communications</t>
  </si>
  <si>
    <t xml:space="preserve">Includes G. Labelle Management Indicators </t>
  </si>
  <si>
    <t xml:space="preserve">  Blasting services</t>
  </si>
  <si>
    <t xml:space="preserve">  Contract wages</t>
  </si>
  <si>
    <t xml:space="preserve">  Civic number sign recoveries</t>
  </si>
  <si>
    <t xml:space="preserve">    Public lands grant</t>
  </si>
  <si>
    <t xml:space="preserve">SURPLUS(DEFICIT) ESTIMATE </t>
  </si>
  <si>
    <t xml:space="preserve">  TVQ refund - Affaires municipales - per confirmation</t>
  </si>
  <si>
    <t>Capital expenditures</t>
  </si>
  <si>
    <t xml:space="preserve">  Outside disposal</t>
  </si>
  <si>
    <t>Acct</t>
  </si>
  <si>
    <t xml:space="preserve">  Fire vehicle - capital payments</t>
  </si>
  <si>
    <t xml:space="preserve">  Licences and permits</t>
  </si>
  <si>
    <t xml:space="preserve">  Dump fees and charges</t>
  </si>
  <si>
    <t xml:space="preserve">  Fines - MRC</t>
  </si>
  <si>
    <t xml:space="preserve">  Mayor and Councillors - travel and convention</t>
  </si>
  <si>
    <t xml:space="preserve">  Secretary-treasurer - course fees</t>
  </si>
  <si>
    <t xml:space="preserve">  Assistant secretary - wages</t>
  </si>
  <si>
    <t xml:space="preserve">  Assistant secretary - employer's share</t>
  </si>
  <si>
    <t xml:space="preserve">  Assistant secretary - Csst</t>
  </si>
  <si>
    <t xml:space="preserve">  Casual office assistance</t>
  </si>
  <si>
    <t xml:space="preserve">  Association fees and bond</t>
  </si>
  <si>
    <t xml:space="preserve">  Assistant secretary - course fees</t>
  </si>
  <si>
    <t xml:space="preserve">  Assistant secretary - travel</t>
  </si>
  <si>
    <t xml:space="preserve">  Software purchases</t>
  </si>
  <si>
    <t>PG and simply accounting annual maintenance contraqcts</t>
  </si>
  <si>
    <t xml:space="preserve">  Insurance on contents</t>
  </si>
  <si>
    <t xml:space="preserve">  Donations and recognition</t>
  </si>
  <si>
    <t>app 11.10%</t>
  </si>
  <si>
    <t xml:space="preserve">  Secretary-treasurer - travel and convention</t>
  </si>
  <si>
    <t xml:space="preserve">  Firemen - Csst</t>
  </si>
  <si>
    <t xml:space="preserve">  Fire - MRC share</t>
  </si>
  <si>
    <t xml:space="preserve">  Sweeping</t>
  </si>
  <si>
    <t xml:space="preserve">  Road tools</t>
  </si>
  <si>
    <t>App 11.32%</t>
  </si>
  <si>
    <t xml:space="preserve">  Casual wages</t>
  </si>
  <si>
    <t xml:space="preserve">  Letter of guarantee</t>
  </si>
  <si>
    <t xml:space="preserve">  Recycling - pickup services (CFER)</t>
  </si>
  <si>
    <t xml:space="preserve">  Recycling - pickup services (other)</t>
  </si>
  <si>
    <t>App 10.77%</t>
  </si>
  <si>
    <t xml:space="preserve">  Supplies and fees</t>
  </si>
  <si>
    <t xml:space="preserve">  Association fees (COMBEQ)</t>
  </si>
  <si>
    <t xml:space="preserve">  Course fees and training</t>
  </si>
  <si>
    <t xml:space="preserve">  Interest on long-term debt</t>
  </si>
  <si>
    <t>FINANCING COSTS</t>
  </si>
  <si>
    <t>App 5.83% on remuneration</t>
  </si>
  <si>
    <t xml:space="preserve">  Website</t>
  </si>
  <si>
    <t xml:space="preserve">  MRC share - waste management</t>
  </si>
  <si>
    <t xml:space="preserve">  Animal control - MRC share</t>
  </si>
  <si>
    <t xml:space="preserve">  Excise tax grant</t>
  </si>
  <si>
    <t xml:space="preserve">  Capital expenditures - excise tax program (municipality's share)</t>
  </si>
  <si>
    <t>Budget 2010</t>
  </si>
  <si>
    <t>Secondary materials</t>
  </si>
  <si>
    <t>App rox 10.5%</t>
  </si>
  <si>
    <t>Bill will be coming from MRC in 2010 for 2009</t>
  </si>
  <si>
    <t xml:space="preserve">  Civic numbers supplies</t>
  </si>
  <si>
    <t xml:space="preserve">  Rink expense</t>
  </si>
  <si>
    <t xml:space="preserve"> Wages</t>
  </si>
  <si>
    <t xml:space="preserve">  Firemen protective equipment</t>
  </si>
  <si>
    <t xml:space="preserve">  Dump Closure</t>
  </si>
  <si>
    <t>Investing activities</t>
  </si>
  <si>
    <t>APPROPRIATIONS</t>
  </si>
  <si>
    <t>Other costs of financing</t>
  </si>
  <si>
    <t xml:space="preserve">  Recycling - pickup (other)</t>
  </si>
  <si>
    <t>ANALYSIS OF EXPENSES</t>
  </si>
  <si>
    <t>BUDGET ESTIMATES</t>
  </si>
  <si>
    <t xml:space="preserve">  Waste management - M.R.C. share</t>
  </si>
  <si>
    <t xml:space="preserve">  Road signs                              </t>
  </si>
  <si>
    <t xml:space="preserve">  Sand, gravel and asphalt</t>
  </si>
  <si>
    <t xml:space="preserve">  Animal control - M.R.C. share</t>
  </si>
  <si>
    <t xml:space="preserve">  Fire - M.R.C. share</t>
  </si>
  <si>
    <t xml:space="preserve">  Firemen course fees and expenses</t>
  </si>
  <si>
    <t xml:space="preserve">GENERAL ADMINISTRATION </t>
  </si>
  <si>
    <t>OTHER REVENUE</t>
  </si>
  <si>
    <t xml:space="preserve"> Interest on tax arrears</t>
  </si>
  <si>
    <t>INTEREST</t>
  </si>
  <si>
    <t xml:space="preserve"> Transfer duties</t>
  </si>
  <si>
    <t xml:space="preserve"> Licences and permits</t>
  </si>
  <si>
    <t>ASSESSMENT OF RIGHTS</t>
  </si>
  <si>
    <t xml:space="preserve"> Environmental health</t>
  </si>
  <si>
    <t xml:space="preserve"> Road improvement grant</t>
  </si>
  <si>
    <t xml:space="preserve"> Road maintenance grant</t>
  </si>
  <si>
    <t>Conditional transfers</t>
  </si>
  <si>
    <t>TRANSFERS</t>
  </si>
  <si>
    <t xml:space="preserve"> Public lands grant</t>
  </si>
  <si>
    <t>Government of Quebec</t>
  </si>
  <si>
    <t>GRANTS IN LIEU OF TAXES</t>
  </si>
  <si>
    <t>ANALYSIS OF REVENUE</t>
  </si>
  <si>
    <t xml:space="preserve"> Costs of financing</t>
  </si>
  <si>
    <t xml:space="preserve"> Recreational and cultural activities</t>
  </si>
  <si>
    <t xml:space="preserve"> Urban planning and regional development</t>
  </si>
  <si>
    <t xml:space="preserve"> Transportation</t>
  </si>
  <si>
    <t xml:space="preserve"> Public security</t>
  </si>
  <si>
    <t xml:space="preserve"> General administration</t>
  </si>
  <si>
    <t>OPERATING EXPENSES</t>
  </si>
  <si>
    <t xml:space="preserve"> Other revenue</t>
  </si>
  <si>
    <t xml:space="preserve"> Interest</t>
  </si>
  <si>
    <t xml:space="preserve"> Assessment of rights</t>
  </si>
  <si>
    <t xml:space="preserve"> Transfers</t>
  </si>
  <si>
    <t xml:space="preserve"> Grants in lieu of taxes</t>
  </si>
  <si>
    <t xml:space="preserve"> Tax revenue</t>
  </si>
  <si>
    <t>REVENUE</t>
  </si>
  <si>
    <t>OPERATING ACTIVITIES FOR FISCAL PURPOSES</t>
  </si>
  <si>
    <t>Budget 2011</t>
  </si>
  <si>
    <t>Estimate 2010</t>
  </si>
  <si>
    <t>2011 BUDGET ESTIMATES</t>
  </si>
  <si>
    <t>Balance of yr</t>
  </si>
  <si>
    <t xml:space="preserve">$2.04/$100 </t>
  </si>
  <si>
    <t>Registered letter to Ann Pichette?? $900+</t>
  </si>
  <si>
    <t>Includes new computer - not capital</t>
  </si>
  <si>
    <t>I entered the 2011 amount on this line</t>
  </si>
  <si>
    <t>Includes TCRA $5,600</t>
  </si>
  <si>
    <t>$6,120 paid Nov 2009 for 2010</t>
  </si>
  <si>
    <t>In 2009 installed new furnace, maybe why this is high budget</t>
  </si>
  <si>
    <t>instalation of equipment in fire hall-faxand phone</t>
  </si>
  <si>
    <t>See other revenue from FD $10,000</t>
  </si>
  <si>
    <t>Probably better to eliminate this account - many vehicle mtce items were put here</t>
  </si>
  <si>
    <t>Could group tools with supplies</t>
  </si>
  <si>
    <t>40% of 2010-2011 has been paid</t>
  </si>
  <si>
    <t xml:space="preserve">  Road signs                            </t>
  </si>
  <si>
    <t>Includes dump box $6,717 Magnalum</t>
  </si>
  <si>
    <t>Paint pickup</t>
  </si>
  <si>
    <t>Includes Welcome sign and supplies</t>
  </si>
  <si>
    <t>?? Carrefour action municipal et famille</t>
  </si>
  <si>
    <t>New</t>
  </si>
  <si>
    <t xml:space="preserve">  Building inspector - wages</t>
  </si>
  <si>
    <t xml:space="preserve">  Buillding inspector - travel expense</t>
  </si>
  <si>
    <t xml:space="preserve">  Cultural activities</t>
  </si>
  <si>
    <t xml:space="preserve">  Library membership</t>
  </si>
  <si>
    <t xml:space="preserve">  M.R.C. share - sports and recreation</t>
  </si>
  <si>
    <r>
      <t xml:space="preserve">     </t>
    </r>
    <r>
      <rPr>
        <b/>
        <sz val="10"/>
        <rFont val="Arial"/>
        <family val="2"/>
      </rPr>
      <t>Total costs of financing</t>
    </r>
  </si>
  <si>
    <t>I charged the computer less than $700 to office supplies</t>
  </si>
  <si>
    <t>Bryson road paving - Pavage Inter Cite</t>
  </si>
  <si>
    <t>Excise grant was all spent at 31-12-2009</t>
  </si>
  <si>
    <t xml:space="preserve">  Capital expenditures - environmental health</t>
  </si>
  <si>
    <t>Recycling bin  Magnalum re lids</t>
  </si>
  <si>
    <t xml:space="preserve">  Trailer permits</t>
  </si>
  <si>
    <t>probably included in 4750</t>
  </si>
  <si>
    <t>includes $10,000 Fire Dept and $1,000 CLD</t>
  </si>
  <si>
    <t>As per Quebec confirmation for 2011</t>
  </si>
  <si>
    <t>$11,000 + 3 yr amount of $20,000 of which $8,000 was received</t>
  </si>
  <si>
    <t xml:space="preserve">  Garbage and recycling grants</t>
  </si>
  <si>
    <t xml:space="preserve">   Taxable valuation of $61,901,900 x $0.86/$100</t>
  </si>
  <si>
    <t>2010 rate was $0.92/$100 - 2009 rate was $0.80/$100, 2008 rate was $0.65/$100</t>
  </si>
  <si>
    <r>
      <t xml:space="preserve"> </t>
    </r>
    <r>
      <rPr>
        <b/>
        <sz val="10"/>
        <rFont val="Arial"/>
        <family val="2"/>
      </rPr>
      <t xml:space="preserve"> Services</t>
    </r>
  </si>
  <si>
    <t xml:space="preserve">   Waste disposal fees ($50)</t>
  </si>
  <si>
    <t>CHANGE LINE 279 FIRST, THEN LINE 284</t>
  </si>
  <si>
    <t>As at December 31, 2009 Thorne's accumulated surplus projected</t>
  </si>
  <si>
    <t>at $338,954 - that is after $95,381 was used for 2010.</t>
  </si>
  <si>
    <t>For every cent of tax change, the line 279 (tax revenue) and</t>
  </si>
  <si>
    <t>the appropriated surplus (line 284) changes by $6,190.</t>
  </si>
  <si>
    <t>One line increases and the other decreases accordingly.</t>
  </si>
  <si>
    <t xml:space="preserve">User fees </t>
  </si>
  <si>
    <t>Using user fee =</t>
  </si>
  <si>
    <t>Saving or</t>
  </si>
  <si>
    <t>Valuation</t>
  </si>
  <si>
    <t>(cost) to taxpayor</t>
  </si>
  <si>
    <t xml:space="preserve">I used $150.00 as example </t>
  </si>
  <si>
    <t>At $150.00, breakeven point would be on $86,410</t>
  </si>
  <si>
    <t xml:space="preserve">  Road supplies and tools</t>
  </si>
  <si>
    <t xml:space="preserve"> Trailer permits</t>
  </si>
  <si>
    <t xml:space="preserve"> Dump fees</t>
  </si>
  <si>
    <t xml:space="preserve">  By-law enforcement officer - travel</t>
  </si>
  <si>
    <t xml:space="preserve">  Director general - employee benefits</t>
  </si>
  <si>
    <t xml:space="preserve">  Director general - travel and convention</t>
  </si>
  <si>
    <t xml:space="preserve">  Director general - training</t>
  </si>
  <si>
    <t xml:space="preserve">  Recycling - pickup </t>
  </si>
  <si>
    <t xml:space="preserve">  Other revenue</t>
  </si>
  <si>
    <t xml:space="preserve">  Committees</t>
  </si>
  <si>
    <t xml:space="preserve">  Director general - salary </t>
  </si>
  <si>
    <t xml:space="preserve">  Waste disposal contract</t>
  </si>
  <si>
    <t xml:space="preserve">  Library </t>
  </si>
  <si>
    <t xml:space="preserve">  Accounting support services</t>
  </si>
  <si>
    <t xml:space="preserve">  Mayor and Councillors - travel, convention, representation</t>
  </si>
  <si>
    <t xml:space="preserve">  Assistant - travel</t>
  </si>
  <si>
    <t xml:space="preserve">  Civic number supplies</t>
  </si>
  <si>
    <t xml:space="preserve">  Firemen course fees</t>
  </si>
  <si>
    <t>TAX REVENUE</t>
  </si>
  <si>
    <t xml:space="preserve"> Investing activities (Capital assets) </t>
  </si>
  <si>
    <t xml:space="preserve">  Director general - overtime</t>
  </si>
  <si>
    <t xml:space="preserve">  Office equipment maintenance and lease</t>
  </si>
  <si>
    <t xml:space="preserve">  Scrap metal</t>
  </si>
  <si>
    <t xml:space="preserve">  Outdoor toilet expense</t>
  </si>
  <si>
    <t>FINANCING</t>
  </si>
  <si>
    <t xml:space="preserve">  Beaver control</t>
  </si>
  <si>
    <t xml:space="preserve">  Training</t>
  </si>
  <si>
    <t xml:space="preserve">  Telephone and internet</t>
  </si>
  <si>
    <t xml:space="preserve">  Deeds</t>
  </si>
  <si>
    <t xml:space="preserve">  Cell phones</t>
  </si>
  <si>
    <t xml:space="preserve"> Recycling grant</t>
  </si>
  <si>
    <t xml:space="preserve"> Garbage grant</t>
  </si>
  <si>
    <t xml:space="preserve">SERVICES PROVIDED </t>
  </si>
  <si>
    <t>FINES</t>
  </si>
  <si>
    <t xml:space="preserve">  Garage - heat</t>
  </si>
  <si>
    <t xml:space="preserve">  Garage - maintenance</t>
  </si>
  <si>
    <t xml:space="preserve">  Vehicles and equipment - maintenance</t>
  </si>
  <si>
    <t xml:space="preserve">  By-law enforcement officer - employee benefits</t>
  </si>
  <si>
    <t>Surplus (deficit) for the year</t>
  </si>
  <si>
    <t xml:space="preserve">  Assistant - training</t>
  </si>
  <si>
    <r>
      <t xml:space="preserve">    </t>
    </r>
    <r>
      <rPr>
        <b/>
        <sz val="10"/>
        <rFont val="Arial"/>
        <family val="2"/>
      </rPr>
      <t>Total administration</t>
    </r>
  </si>
  <si>
    <r>
      <t xml:space="preserve">    </t>
    </r>
    <r>
      <rPr>
        <b/>
        <sz val="10"/>
        <rFont val="Arial"/>
        <family val="2"/>
      </rPr>
      <t>Total public security</t>
    </r>
  </si>
  <si>
    <r>
      <t xml:space="preserve">    </t>
    </r>
    <r>
      <rPr>
        <b/>
        <sz val="10"/>
        <rFont val="Arial"/>
        <family val="2"/>
      </rPr>
      <t>Total transportation</t>
    </r>
  </si>
  <si>
    <r>
      <t xml:space="preserve">    </t>
    </r>
    <r>
      <rPr>
        <b/>
        <sz val="10"/>
        <rFont val="Arial"/>
        <family val="2"/>
      </rPr>
      <t>Total environmental health</t>
    </r>
  </si>
  <si>
    <r>
      <t xml:space="preserve">    </t>
    </r>
    <r>
      <rPr>
        <b/>
        <sz val="10"/>
        <rFont val="Arial"/>
        <family val="2"/>
      </rPr>
      <t>Total urban planning and regional development</t>
    </r>
  </si>
  <si>
    <r>
      <t xml:space="preserve">    </t>
    </r>
    <r>
      <rPr>
        <b/>
        <sz val="10"/>
        <rFont val="Arial"/>
        <family val="2"/>
      </rPr>
      <t>Total recreational and cultural activities</t>
    </r>
  </si>
  <si>
    <r>
      <t xml:space="preserve">    </t>
    </r>
    <r>
      <rPr>
        <b/>
        <sz val="10"/>
        <rFont val="Arial"/>
        <family val="2"/>
      </rPr>
      <t>Total costs of financing</t>
    </r>
  </si>
  <si>
    <r>
      <t xml:space="preserve">    </t>
    </r>
    <r>
      <rPr>
        <b/>
        <sz val="10"/>
        <rFont val="Arial"/>
        <family val="2"/>
      </rPr>
      <t>Total financing</t>
    </r>
  </si>
  <si>
    <r>
      <t xml:space="preserve">    </t>
    </r>
    <r>
      <rPr>
        <b/>
        <sz val="10"/>
        <rFont val="Arial"/>
        <family val="2"/>
      </rPr>
      <t>Total investing activities</t>
    </r>
  </si>
  <si>
    <t xml:space="preserve"> MRC fines</t>
  </si>
  <si>
    <t xml:space="preserve">  Director general - pension plan (4%)</t>
  </si>
  <si>
    <t xml:space="preserve">  Assistant secretary - wages/overtime</t>
  </si>
  <si>
    <t xml:space="preserve">  Assistant secretary - pension plan (4%)</t>
  </si>
  <si>
    <t xml:space="preserve">  Legal fees and tax collection costs</t>
  </si>
  <si>
    <t xml:space="preserve">  Equipment rentals/brushing</t>
  </si>
  <si>
    <t xml:space="preserve">  Garage - insurance (40%)</t>
  </si>
  <si>
    <t xml:space="preserve">  Fire hall - hydro (60%)</t>
  </si>
  <si>
    <t xml:space="preserve">  Fire hall - heat (60%)</t>
  </si>
  <si>
    <t xml:space="preserve">  Garage - electricity (40%)</t>
  </si>
  <si>
    <t xml:space="preserve">  MRC share - engineering services</t>
  </si>
  <si>
    <t xml:space="preserve"> Services provided</t>
  </si>
  <si>
    <t xml:space="preserve"> Fines</t>
  </si>
  <si>
    <t xml:space="preserve">  Emergency telephone - 911***</t>
  </si>
  <si>
    <t xml:space="preserve"> Agence 9-1-1***</t>
  </si>
  <si>
    <t xml:space="preserve">  Snow removal</t>
  </si>
  <si>
    <t xml:space="preserve">  By-law review</t>
  </si>
  <si>
    <t xml:space="preserve">  Backup fees</t>
  </si>
  <si>
    <t xml:space="preserve"> TECQ 2019-2023</t>
  </si>
  <si>
    <t>Election</t>
  </si>
  <si>
    <t xml:space="preserve"> Special TVQ grant</t>
  </si>
  <si>
    <t xml:space="preserve"> Appropriation of surplus</t>
  </si>
  <si>
    <t xml:space="preserve">  Office supplies/software purchases</t>
  </si>
  <si>
    <t xml:space="preserve">  Groupe Conseil</t>
  </si>
  <si>
    <t xml:space="preserve">  Liability insurance / cyber attach</t>
  </si>
  <si>
    <t xml:space="preserve">  By-law enforcement officer - wages</t>
  </si>
  <si>
    <t xml:space="preserve">  Educational bursaries</t>
  </si>
  <si>
    <t>Long term interest</t>
  </si>
  <si>
    <t xml:space="preserve">  Interest on MTQ loan ($608,900)</t>
  </si>
  <si>
    <t xml:space="preserve">  Road grant expense</t>
  </si>
  <si>
    <t xml:space="preserve">  Donations </t>
  </si>
  <si>
    <t xml:space="preserve"> Payment of long-term debt</t>
  </si>
  <si>
    <t>Budget 2023</t>
  </si>
  <si>
    <t xml:space="preserve"> Quebec Government MTQ loan - interest by-law 2020-10</t>
  </si>
  <si>
    <t xml:space="preserve"> Quebec Government MTQ loan - interest by-law 2021-03</t>
  </si>
  <si>
    <t xml:space="preserve">  Hall rental</t>
  </si>
  <si>
    <t xml:space="preserve">  Vehicle storage</t>
  </si>
  <si>
    <t xml:space="preserve">  Software maintenance contract/training fees</t>
  </si>
  <si>
    <t xml:space="preserve">  Interest on MTQ loan ($144,800)</t>
  </si>
  <si>
    <t xml:space="preserve">  Capital payments - MTQ loan ($608,900) net of capital grant</t>
  </si>
  <si>
    <t xml:space="preserve">  Capital payments - MTQ loan ($144,800) net of capital grant</t>
  </si>
  <si>
    <t xml:space="preserve">  Cnesst annual fee</t>
  </si>
  <si>
    <t xml:space="preserve">  Fire - fire call provided by other municipaities</t>
  </si>
  <si>
    <t xml:space="preserve">  Fire - services provided by Otter Lake</t>
  </si>
  <si>
    <t xml:space="preserve">  Rink - wages</t>
  </si>
  <si>
    <t xml:space="preserve">  Rink - benefits</t>
  </si>
  <si>
    <t xml:space="preserve">  Hall - insurance</t>
  </si>
  <si>
    <t xml:space="preserve">  Hall - maintenance</t>
  </si>
  <si>
    <t xml:space="preserve">  Hall - heating</t>
  </si>
  <si>
    <t xml:space="preserve">  Hall - electricity</t>
  </si>
  <si>
    <t xml:space="preserve">  Sand, gravel, crushing and asphalt</t>
  </si>
  <si>
    <t xml:space="preserve">  Services provided by other municipalities</t>
  </si>
  <si>
    <t xml:space="preserve">  Professional services - MRC </t>
  </si>
  <si>
    <t xml:space="preserve">  Supplies</t>
  </si>
  <si>
    <t xml:space="preserve">  Remembrance Day</t>
  </si>
  <si>
    <t xml:space="preserve"> Dump truck</t>
  </si>
  <si>
    <t>PERIOD ENDED DECEMBER 31, 2024</t>
  </si>
  <si>
    <t>Budget 2024</t>
  </si>
  <si>
    <t xml:space="preserve">  Hall - janitor</t>
  </si>
  <si>
    <t xml:space="preserve">  Hall - janitor benefits</t>
  </si>
  <si>
    <t xml:space="preserve">  Hall - janitor pension</t>
  </si>
  <si>
    <t xml:space="preserve">  Hall - travel</t>
  </si>
  <si>
    <t xml:space="preserve">  Hall - telehpone</t>
  </si>
  <si>
    <t xml:space="preserve">  C. Bretzlaff building - electricity</t>
  </si>
  <si>
    <t>Civil protection</t>
  </si>
  <si>
    <t xml:space="preserve">  Alert system</t>
  </si>
  <si>
    <t xml:space="preserve">  Generator maintenance and fuel</t>
  </si>
  <si>
    <t xml:space="preserve">  FQM - Mutuelle de prevention</t>
  </si>
  <si>
    <t xml:space="preserve">  Transfer site - electricity</t>
  </si>
  <si>
    <t xml:space="preserve">  Transfer site - telephone</t>
  </si>
  <si>
    <t xml:space="preserve">  Transfer site - maintenance</t>
  </si>
  <si>
    <t xml:space="preserve">  Capital payments - RBC grader loan</t>
  </si>
  <si>
    <t xml:space="preserve">  Interest on RBC grader loan</t>
  </si>
  <si>
    <t xml:space="preserve">  Bank charges/loan interest</t>
  </si>
  <si>
    <t xml:space="preserve"> TECQ 2019-2023 - transfer site improvements</t>
  </si>
  <si>
    <t xml:space="preserve"> TECQ 2019-2023 - roads</t>
  </si>
  <si>
    <t xml:space="preserve">  Rink - maintenance / supplies</t>
  </si>
  <si>
    <t xml:space="preserve"> PRABAM</t>
  </si>
  <si>
    <t xml:space="preserve"> Municipal building</t>
  </si>
  <si>
    <t xml:space="preserve"> Transfer site fees</t>
  </si>
  <si>
    <t xml:space="preserve">  Pension plan (4%) Rick and Steven</t>
  </si>
  <si>
    <t xml:space="preserve">  Wages (50%)</t>
  </si>
  <si>
    <t xml:space="preserve">  Recycling - wages (50%)</t>
  </si>
  <si>
    <t xml:space="preserve"> Taxable valuation of $147,418,400 x $0.68/$100 ($0.63/$100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</si>
</sst>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164" formatCode="_(* #,##0_);_(* \(#,##0\);_(* &quot;-&quot;_);_(@_)"/>
    <numFmt numFmtId="165" formatCode="_(* #,##0.00_);_(* \(#,##0.00\);_(* &quot;-&quot;??_);_(@_)"/>
    <numFmt numFmtId="166" formatCode="_ * #,##0_)\ _$_ ;_ * \(#,##0\)\ _$_ ;_ * &quot;-&quot;_)\ _$_ ;_ @_ "/>
    <numFmt numFmtId="167" formatCode="0.0000"/>
    <numFmt numFmtId="168" formatCode="#,##0.0000"/>
    <numFmt numFmtId="169" formatCode="#,##0.00_ ;\-#,##0.00\ "/>
    <numFmt numFmtId="170" formatCode="0.000%"/>
  </numFmts>
  <fonts count="17" x14ac:knownFonts="1"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5" fillId="0" borderId="0" xfId="1"/>
    <xf numFmtId="0" fontId="10" fillId="0" borderId="0" xfId="1" applyFont="1"/>
    <xf numFmtId="0" fontId="3" fillId="0" borderId="0" xfId="1" applyFont="1"/>
    <xf numFmtId="0" fontId="2" fillId="0" borderId="0" xfId="1" applyFont="1"/>
    <xf numFmtId="17" fontId="5" fillId="0" borderId="0" xfId="1" applyNumberFormat="1"/>
    <xf numFmtId="3" fontId="2" fillId="0" borderId="0" xfId="1" applyNumberFormat="1" applyFont="1"/>
    <xf numFmtId="3" fontId="10" fillId="0" borderId="0" xfId="1" applyNumberFormat="1" applyFont="1"/>
    <xf numFmtId="3" fontId="3" fillId="0" borderId="0" xfId="1" applyNumberFormat="1" applyFont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right" wrapText="1"/>
    </xf>
    <xf numFmtId="3" fontId="3" fillId="0" borderId="0" xfId="1" applyNumberFormat="1" applyFont="1" applyAlignment="1">
      <alignment horizontal="right" wrapText="1"/>
    </xf>
    <xf numFmtId="0" fontId="3" fillId="0" borderId="0" xfId="1" applyFont="1" applyAlignment="1">
      <alignment horizontal="center"/>
    </xf>
    <xf numFmtId="166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10" fontId="10" fillId="0" borderId="0" xfId="1" applyNumberFormat="1" applyFont="1"/>
    <xf numFmtId="3" fontId="2" fillId="0" borderId="0" xfId="1" applyNumberFormat="1" applyFont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1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3" fontId="4" fillId="0" borderId="0" xfId="1" applyNumberFormat="1" applyFont="1"/>
    <xf numFmtId="167" fontId="12" fillId="0" borderId="0" xfId="1" applyNumberFormat="1" applyFont="1" applyAlignment="1">
      <alignment horizontal="center"/>
    </xf>
    <xf numFmtId="167" fontId="3" fillId="0" borderId="0" xfId="1" applyNumberFormat="1" applyFont="1"/>
    <xf numFmtId="0" fontId="3" fillId="0" borderId="0" xfId="1" applyFont="1" applyAlignment="1">
      <alignment horizontal="left"/>
    </xf>
    <xf numFmtId="3" fontId="5" fillId="0" borderId="0" xfId="1" applyNumberFormat="1" applyAlignment="1">
      <alignment horizontal="right" wrapText="1"/>
    </xf>
    <xf numFmtId="0" fontId="3" fillId="2" borderId="0" xfId="1" applyFont="1" applyFill="1"/>
    <xf numFmtId="3" fontId="3" fillId="2" borderId="0" xfId="1" applyNumberFormat="1" applyFont="1" applyFill="1" applyAlignment="1">
      <alignment horizontal="right" wrapText="1"/>
    </xf>
    <xf numFmtId="0" fontId="5" fillId="2" borderId="0" xfId="1" applyFill="1"/>
    <xf numFmtId="3" fontId="2" fillId="0" borderId="1" xfId="1" applyNumberFormat="1" applyFont="1" applyBorder="1"/>
    <xf numFmtId="4" fontId="5" fillId="0" borderId="0" xfId="1" applyNumberFormat="1"/>
    <xf numFmtId="0" fontId="3" fillId="0" borderId="2" xfId="1" applyFont="1" applyBorder="1"/>
    <xf numFmtId="3" fontId="3" fillId="2" borderId="0" xfId="1" applyNumberFormat="1" applyFont="1" applyFill="1"/>
    <xf numFmtId="0" fontId="9" fillId="0" borderId="0" xfId="1" applyFont="1"/>
    <xf numFmtId="0" fontId="9" fillId="2" borderId="0" xfId="1" applyFont="1" applyFill="1"/>
    <xf numFmtId="3" fontId="5" fillId="0" borderId="0" xfId="1" applyNumberFormat="1"/>
    <xf numFmtId="3" fontId="3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 wrapText="1"/>
    </xf>
    <xf numFmtId="167" fontId="6" fillId="0" borderId="0" xfId="1" applyNumberFormat="1" applyFont="1"/>
    <xf numFmtId="0" fontId="3" fillId="3" borderId="0" xfId="1" applyFont="1" applyFill="1"/>
    <xf numFmtId="168" fontId="5" fillId="0" borderId="0" xfId="1" applyNumberFormat="1"/>
    <xf numFmtId="0" fontId="3" fillId="4" borderId="0" xfId="1" applyFont="1" applyFill="1"/>
    <xf numFmtId="8" fontId="3" fillId="4" borderId="0" xfId="1" applyNumberFormat="1" applyFont="1" applyFill="1" applyAlignment="1">
      <alignment horizontal="left"/>
    </xf>
    <xf numFmtId="3" fontId="12" fillId="0" borderId="0" xfId="1" applyNumberFormat="1" applyFont="1"/>
    <xf numFmtId="0" fontId="13" fillId="0" borderId="0" xfId="1" applyFont="1" applyAlignment="1">
      <alignment horizontal="right"/>
    </xf>
    <xf numFmtId="167" fontId="1" fillId="0" borderId="0" xfId="1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0" fontId="1" fillId="0" borderId="0" xfId="1" applyFont="1"/>
    <xf numFmtId="169" fontId="1" fillId="0" borderId="0" xfId="1" applyNumberFormat="1" applyFont="1" applyAlignment="1">
      <alignment horizontal="right"/>
    </xf>
    <xf numFmtId="169" fontId="13" fillId="0" borderId="0" xfId="1" applyNumberFormat="1" applyFont="1" applyAlignment="1">
      <alignment horizontal="right"/>
    </xf>
    <xf numFmtId="42" fontId="5" fillId="0" borderId="0" xfId="1" applyNumberFormat="1" applyAlignment="1">
      <alignment horizontal="left"/>
    </xf>
    <xf numFmtId="165" fontId="5" fillId="0" borderId="0" xfId="1" applyNumberFormat="1"/>
    <xf numFmtId="2" fontId="5" fillId="0" borderId="0" xfId="1" applyNumberFormat="1"/>
    <xf numFmtId="164" fontId="2" fillId="0" borderId="0" xfId="1" applyNumberFormat="1" applyFont="1" applyAlignment="1">
      <alignment horizontal="right" wrapText="1"/>
    </xf>
    <xf numFmtId="0" fontId="3" fillId="0" borderId="0" xfId="0" applyFont="1"/>
    <xf numFmtId="0" fontId="2" fillId="0" borderId="0" xfId="1" applyFont="1" applyAlignment="1">
      <alignment vertical="top" textRotation="180"/>
    </xf>
    <xf numFmtId="17" fontId="2" fillId="0" borderId="0" xfId="1" applyNumberFormat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top" textRotation="180"/>
    </xf>
    <xf numFmtId="10" fontId="5" fillId="0" borderId="0" xfId="1" applyNumberFormat="1"/>
    <xf numFmtId="164" fontId="3" fillId="0" borderId="0" xfId="0" applyNumberFormat="1" applyFont="1" applyAlignment="1">
      <alignment horizontal="right" wrapText="1"/>
    </xf>
    <xf numFmtId="6" fontId="5" fillId="0" borderId="0" xfId="1" applyNumberFormat="1"/>
    <xf numFmtId="9" fontId="5" fillId="0" borderId="0" xfId="1" applyNumberFormat="1"/>
    <xf numFmtId="8" fontId="5" fillId="0" borderId="0" xfId="1" applyNumberFormat="1"/>
    <xf numFmtId="3" fontId="3" fillId="0" borderId="1" xfId="1" applyNumberFormat="1" applyFont="1" applyBorder="1" applyAlignment="1">
      <alignment horizontal="right" wrapText="1"/>
    </xf>
    <xf numFmtId="0" fontId="15" fillId="0" borderId="0" xfId="1" applyFont="1"/>
    <xf numFmtId="170" fontId="5" fillId="0" borderId="0" xfId="1" applyNumberFormat="1"/>
    <xf numFmtId="2" fontId="5" fillId="0" borderId="0" xfId="1" applyNumberFormat="1" applyAlignment="1">
      <alignment horizontal="right" wrapText="1"/>
    </xf>
    <xf numFmtId="9" fontId="3" fillId="0" borderId="0" xfId="1" applyNumberFormat="1" applyFont="1"/>
    <xf numFmtId="0" fontId="5" fillId="0" borderId="0" xfId="1" applyAlignment="1">
      <alignment horizontal="center"/>
    </xf>
    <xf numFmtId="42" fontId="5" fillId="0" borderId="0" xfId="1" applyNumberFormat="1"/>
    <xf numFmtId="0" fontId="5" fillId="0" borderId="0" xfId="1" applyAlignment="1">
      <alignment horizontal="right"/>
    </xf>
    <xf numFmtId="164" fontId="5" fillId="0" borderId="0" xfId="1" applyNumberFormat="1"/>
    <xf numFmtId="0" fontId="16" fillId="0" borderId="0" xfId="0" applyFont="1"/>
    <xf numFmtId="164" fontId="3" fillId="0" borderId="0" xfId="1" applyNumberFormat="1" applyFont="1" applyBorder="1"/>
    <xf numFmtId="3" fontId="16" fillId="0" borderId="0" xfId="1" applyNumberFormat="1" applyFont="1" applyBorder="1" applyAlignment="1">
      <alignment horizontal="right" wrapText="1"/>
    </xf>
    <xf numFmtId="0" fontId="3" fillId="0" borderId="0" xfId="1" applyFont="1" applyFill="1"/>
    <xf numFmtId="6" fontId="5" fillId="0" borderId="0" xfId="1" applyNumberFormat="1" applyFill="1"/>
    <xf numFmtId="3" fontId="5" fillId="0" borderId="0" xfId="1" applyNumberFormat="1" applyFill="1"/>
    <xf numFmtId="10" fontId="5" fillId="0" borderId="0" xfId="1" applyNumberFormat="1" applyFill="1"/>
    <xf numFmtId="0" fontId="5" fillId="0" borderId="0" xfId="1" applyFill="1"/>
    <xf numFmtId="3" fontId="3" fillId="0" borderId="0" xfId="1" applyNumberFormat="1" applyFont="1" applyBorder="1"/>
    <xf numFmtId="0" fontId="5" fillId="0" borderId="0" xfId="1" applyBorder="1"/>
    <xf numFmtId="0" fontId="1" fillId="0" borderId="0" xfId="1" applyFont="1" applyBorder="1"/>
    <xf numFmtId="8" fontId="5" fillId="0" borderId="0" xfId="1" applyNumberFormat="1" applyBorder="1"/>
    <xf numFmtId="4" fontId="5" fillId="0" borderId="0" xfId="1" applyNumberFormat="1" applyBorder="1"/>
    <xf numFmtId="3" fontId="5" fillId="0" borderId="0" xfId="1" applyNumberFormat="1" applyBorder="1"/>
    <xf numFmtId="3" fontId="2" fillId="0" borderId="0" xfId="1" applyNumberFormat="1" applyFont="1" applyBorder="1"/>
    <xf numFmtId="9" fontId="11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 vertical="top" textRotation="18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4"/>
  <sheetViews>
    <sheetView tabSelected="1" zoomScaleNormal="100" workbookViewId="0"/>
  </sheetViews>
  <sheetFormatPr defaultColWidth="9" defaultRowHeight="14.25" x14ac:dyDescent="0.2"/>
  <cols>
    <col min="1" max="1" width="5.25" style="1" customWidth="1"/>
    <col min="2" max="2" width="64.875" style="1" customWidth="1"/>
    <col min="3" max="4" width="11.75" style="1" customWidth="1"/>
    <col min="5" max="5" width="6.75" style="1" customWidth="1"/>
    <col min="6" max="6" width="9" style="1"/>
    <col min="7" max="7" width="11.75" style="1" bestFit="1" customWidth="1"/>
    <col min="8" max="8" width="12" style="1" customWidth="1"/>
    <col min="9" max="16384" width="9" style="1"/>
  </cols>
  <sheetData>
    <row r="1" spans="1:11" x14ac:dyDescent="0.2">
      <c r="A1" s="34">
        <f>1</f>
        <v>1</v>
      </c>
      <c r="B1" s="90" t="s">
        <v>0</v>
      </c>
      <c r="C1" s="90"/>
      <c r="D1" s="90"/>
      <c r="E1" s="90"/>
    </row>
    <row r="2" spans="1:11" x14ac:dyDescent="0.2">
      <c r="A2" s="34">
        <f>A1+1</f>
        <v>2</v>
      </c>
      <c r="B2" s="90" t="s">
        <v>187</v>
      </c>
      <c r="C2" s="90"/>
      <c r="D2" s="90"/>
      <c r="E2" s="90"/>
      <c r="H2" s="36"/>
    </row>
    <row r="3" spans="1:11" x14ac:dyDescent="0.2">
      <c r="A3" s="34">
        <f t="shared" ref="A3:A66" si="0">A2+1</f>
        <v>3</v>
      </c>
      <c r="B3" s="90" t="s">
        <v>224</v>
      </c>
      <c r="C3" s="90"/>
      <c r="D3" s="90"/>
      <c r="E3" s="90"/>
    </row>
    <row r="4" spans="1:11" x14ac:dyDescent="0.2">
      <c r="A4" s="34">
        <f t="shared" si="0"/>
        <v>4</v>
      </c>
      <c r="B4" s="90" t="s">
        <v>386</v>
      </c>
      <c r="C4" s="90"/>
      <c r="D4" s="90"/>
      <c r="E4" s="90"/>
    </row>
    <row r="5" spans="1:11" x14ac:dyDescent="0.2">
      <c r="A5" s="34">
        <f t="shared" si="0"/>
        <v>5</v>
      </c>
      <c r="B5" s="12"/>
      <c r="C5" s="12"/>
      <c r="D5" s="12"/>
      <c r="E5" s="12"/>
    </row>
    <row r="6" spans="1:11" x14ac:dyDescent="0.2">
      <c r="A6" s="34">
        <f t="shared" si="0"/>
        <v>6</v>
      </c>
      <c r="B6" s="12"/>
      <c r="C6" s="9" t="s">
        <v>387</v>
      </c>
      <c r="D6" s="9" t="s">
        <v>362</v>
      </c>
      <c r="E6" s="89">
        <v>20.239999999999998</v>
      </c>
    </row>
    <row r="7" spans="1:11" x14ac:dyDescent="0.2">
      <c r="A7" s="34">
        <f t="shared" si="0"/>
        <v>7</v>
      </c>
      <c r="B7" s="3"/>
      <c r="C7" s="3"/>
      <c r="D7" s="3"/>
      <c r="E7" s="2"/>
      <c r="K7" s="71"/>
    </row>
    <row r="8" spans="1:11" x14ac:dyDescent="0.2">
      <c r="A8" s="34">
        <f t="shared" si="0"/>
        <v>8</v>
      </c>
      <c r="B8" s="4" t="s">
        <v>223</v>
      </c>
      <c r="C8" s="4"/>
      <c r="D8" s="4"/>
      <c r="E8" s="2"/>
    </row>
    <row r="9" spans="1:11" x14ac:dyDescent="0.2">
      <c r="A9" s="34">
        <f t="shared" si="0"/>
        <v>9</v>
      </c>
      <c r="B9" s="3" t="s">
        <v>222</v>
      </c>
      <c r="C9" s="8">
        <f t="shared" ref="C9:D9" si="1">C74</f>
        <v>1073895</v>
      </c>
      <c r="D9" s="8">
        <f t="shared" si="1"/>
        <v>904696</v>
      </c>
      <c r="E9" s="15">
        <f>C9/C19</f>
        <v>0.60462907390370701</v>
      </c>
    </row>
    <row r="10" spans="1:11" x14ac:dyDescent="0.2">
      <c r="A10" s="34">
        <f t="shared" si="0"/>
        <v>10</v>
      </c>
      <c r="B10" s="3" t="s">
        <v>221</v>
      </c>
      <c r="C10" s="8">
        <f>C78</f>
        <v>2081</v>
      </c>
      <c r="D10" s="8">
        <f>D78</f>
        <v>2081</v>
      </c>
      <c r="E10" s="15">
        <f>C10/C19</f>
        <v>1.1716537490104846E-3</v>
      </c>
    </row>
    <row r="11" spans="1:11" x14ac:dyDescent="0.2">
      <c r="A11" s="34">
        <f t="shared" si="0"/>
        <v>11</v>
      </c>
      <c r="B11" s="3" t="s">
        <v>220</v>
      </c>
      <c r="C11" s="8">
        <f>C92</f>
        <v>401296</v>
      </c>
      <c r="D11" s="8">
        <f>D92</f>
        <v>937706</v>
      </c>
      <c r="E11" s="15">
        <f>C11/C19</f>
        <v>0.22593943434065902</v>
      </c>
    </row>
    <row r="12" spans="1:11" x14ac:dyDescent="0.2">
      <c r="A12" s="34">
        <f t="shared" si="0"/>
        <v>12</v>
      </c>
      <c r="B12" s="3" t="s">
        <v>341</v>
      </c>
      <c r="C12" s="8">
        <f>C95</f>
        <v>1100</v>
      </c>
      <c r="D12" s="8">
        <f t="shared" ref="D12" si="2">D95</f>
        <v>1100</v>
      </c>
      <c r="E12" s="15">
        <f>C12/C19</f>
        <v>6.1932682552212062E-4</v>
      </c>
    </row>
    <row r="13" spans="1:11" x14ac:dyDescent="0.2">
      <c r="A13" s="34">
        <f t="shared" si="0"/>
        <v>13</v>
      </c>
      <c r="B13" s="3" t="s">
        <v>219</v>
      </c>
      <c r="C13" s="8">
        <f>C102</f>
        <v>32900</v>
      </c>
      <c r="D13" s="8">
        <f>D102</f>
        <v>72020</v>
      </c>
      <c r="E13" s="15">
        <f>C13/C19</f>
        <v>1.8523502326979791E-2</v>
      </c>
    </row>
    <row r="14" spans="1:11" x14ac:dyDescent="0.2">
      <c r="A14" s="34">
        <f t="shared" si="0"/>
        <v>14</v>
      </c>
      <c r="B14" s="3" t="s">
        <v>342</v>
      </c>
      <c r="C14" s="8">
        <f t="shared" ref="C14:D14" si="3">C105</f>
        <v>500</v>
      </c>
      <c r="D14" s="8">
        <f t="shared" si="3"/>
        <v>300</v>
      </c>
      <c r="E14" s="15">
        <f>C14/C19</f>
        <v>2.8151219341914576E-4</v>
      </c>
      <c r="G14" s="81"/>
      <c r="H14" s="81"/>
      <c r="I14" s="81"/>
    </row>
    <row r="15" spans="1:11" x14ac:dyDescent="0.2">
      <c r="A15" s="34">
        <f t="shared" si="0"/>
        <v>15</v>
      </c>
      <c r="B15" s="3" t="s">
        <v>218</v>
      </c>
      <c r="C15" s="8">
        <f>C108</f>
        <v>13000</v>
      </c>
      <c r="D15" s="8">
        <f t="shared" ref="D15" si="4">D108</f>
        <v>14739</v>
      </c>
      <c r="E15" s="15">
        <f>C15/C19</f>
        <v>7.3193170288977901E-3</v>
      </c>
    </row>
    <row r="16" spans="1:11" x14ac:dyDescent="0.2">
      <c r="A16" s="34">
        <f t="shared" si="0"/>
        <v>16</v>
      </c>
      <c r="B16" s="3" t="s">
        <v>217</v>
      </c>
      <c r="C16" s="8">
        <f>C115</f>
        <v>22500</v>
      </c>
      <c r="D16" s="8">
        <f>D115</f>
        <v>18000</v>
      </c>
      <c r="E16" s="15">
        <f>C16/C19</f>
        <v>1.2668048703861559E-2</v>
      </c>
    </row>
    <row r="17" spans="1:7" x14ac:dyDescent="0.2">
      <c r="A17" s="34">
        <f t="shared" si="0"/>
        <v>17</v>
      </c>
      <c r="B17" s="3" t="s">
        <v>351</v>
      </c>
      <c r="C17" s="8">
        <v>228850</v>
      </c>
      <c r="D17" s="8">
        <v>246474</v>
      </c>
      <c r="E17" s="15">
        <f>C17/C19</f>
        <v>0.12884813092794301</v>
      </c>
    </row>
    <row r="18" spans="1:7" x14ac:dyDescent="0.2">
      <c r="A18" s="34">
        <f t="shared" si="0"/>
        <v>18</v>
      </c>
      <c r="B18" s="3"/>
      <c r="C18" s="3"/>
      <c r="D18" s="3"/>
      <c r="E18" s="15"/>
    </row>
    <row r="19" spans="1:7" x14ac:dyDescent="0.2">
      <c r="A19" s="34">
        <f t="shared" si="0"/>
        <v>19</v>
      </c>
      <c r="B19" s="3"/>
      <c r="C19" s="10">
        <f>SUM(C9:C18)</f>
        <v>1776122</v>
      </c>
      <c r="D19" s="10">
        <f>SUM(D9:D18)</f>
        <v>2197116</v>
      </c>
      <c r="E19" s="15"/>
    </row>
    <row r="20" spans="1:7" x14ac:dyDescent="0.2">
      <c r="A20" s="34">
        <f t="shared" si="0"/>
        <v>20</v>
      </c>
      <c r="B20" s="3"/>
      <c r="C20" s="3"/>
      <c r="D20" s="3"/>
      <c r="E20" s="15"/>
    </row>
    <row r="21" spans="1:7" x14ac:dyDescent="0.2">
      <c r="A21" s="34">
        <f t="shared" si="0"/>
        <v>21</v>
      </c>
      <c r="B21" s="4" t="s">
        <v>216</v>
      </c>
      <c r="C21" s="4"/>
      <c r="D21" s="4"/>
      <c r="E21" s="15"/>
    </row>
    <row r="22" spans="1:7" x14ac:dyDescent="0.2">
      <c r="A22" s="34">
        <f t="shared" si="0"/>
        <v>22</v>
      </c>
      <c r="B22" s="3" t="s">
        <v>215</v>
      </c>
      <c r="C22" s="8">
        <f>C208</f>
        <v>574733</v>
      </c>
      <c r="D22" s="8">
        <f>D208</f>
        <v>528321</v>
      </c>
      <c r="E22" s="15">
        <f>C22/C32</f>
        <v>0.32358869492073178</v>
      </c>
    </row>
    <row r="23" spans="1:7" x14ac:dyDescent="0.2">
      <c r="A23" s="34">
        <f t="shared" si="0"/>
        <v>23</v>
      </c>
      <c r="B23" s="3" t="s">
        <v>214</v>
      </c>
      <c r="C23" s="8">
        <f>C244</f>
        <v>298844</v>
      </c>
      <c r="D23" s="8">
        <f>D244</f>
        <v>262406</v>
      </c>
      <c r="E23" s="15">
        <f>C23/C32</f>
        <v>0.16825645986030238</v>
      </c>
    </row>
    <row r="24" spans="1:7" x14ac:dyDescent="0.2">
      <c r="A24" s="34">
        <f t="shared" si="0"/>
        <v>24</v>
      </c>
      <c r="B24" s="3" t="s">
        <v>213</v>
      </c>
      <c r="C24" s="11">
        <f>C292</f>
        <v>522099</v>
      </c>
      <c r="D24" s="11">
        <f>D292</f>
        <v>541209</v>
      </c>
      <c r="E24" s="15">
        <f>C24/C32</f>
        <v>0.29395446934388514</v>
      </c>
    </row>
    <row r="25" spans="1:7" x14ac:dyDescent="0.2">
      <c r="A25" s="34">
        <f t="shared" si="0"/>
        <v>25</v>
      </c>
      <c r="B25" s="3" t="s">
        <v>201</v>
      </c>
      <c r="C25" s="11">
        <f>C337</f>
        <v>121580</v>
      </c>
      <c r="D25" s="11">
        <f>D337</f>
        <v>111260</v>
      </c>
      <c r="E25" s="15">
        <f>C25/C32</f>
        <v>6.8452504951799484E-2</v>
      </c>
    </row>
    <row r="26" spans="1:7" x14ac:dyDescent="0.2">
      <c r="A26" s="34">
        <f t="shared" si="0"/>
        <v>26</v>
      </c>
      <c r="B26" s="3" t="s">
        <v>212</v>
      </c>
      <c r="C26" s="11">
        <f>C348</f>
        <v>122426</v>
      </c>
      <c r="D26" s="11">
        <f>D348</f>
        <v>102158</v>
      </c>
      <c r="E26" s="15">
        <f>C26/C32</f>
        <v>6.892882358306468E-2</v>
      </c>
    </row>
    <row r="27" spans="1:7" x14ac:dyDescent="0.2">
      <c r="A27" s="34">
        <f t="shared" si="0"/>
        <v>27</v>
      </c>
      <c r="B27" s="3" t="s">
        <v>211</v>
      </c>
      <c r="C27" s="11">
        <f>C360</f>
        <v>7500</v>
      </c>
      <c r="D27" s="11">
        <f>D360</f>
        <v>19839</v>
      </c>
      <c r="E27" s="15">
        <f>C27/C32</f>
        <v>4.2226829012871865E-3</v>
      </c>
    </row>
    <row r="28" spans="1:7" x14ac:dyDescent="0.2">
      <c r="A28" s="34">
        <f t="shared" si="0"/>
        <v>28</v>
      </c>
      <c r="B28" s="3" t="s">
        <v>210</v>
      </c>
      <c r="C28" s="11">
        <f>C389</f>
        <v>32393</v>
      </c>
      <c r="D28" s="11">
        <f>D389</f>
        <v>14960</v>
      </c>
      <c r="E28" s="15">
        <f>C28/C32</f>
        <v>1.8238048962852776E-2</v>
      </c>
      <c r="G28" s="36"/>
    </row>
    <row r="29" spans="1:7" x14ac:dyDescent="0.2">
      <c r="A29" s="34">
        <f t="shared" si="0"/>
        <v>29</v>
      </c>
      <c r="B29" s="3" t="s">
        <v>361</v>
      </c>
      <c r="C29" s="11">
        <f>C396</f>
        <v>63503</v>
      </c>
      <c r="D29" s="11">
        <f>D396</f>
        <v>5764</v>
      </c>
      <c r="E29" s="15">
        <f>C29/C32</f>
        <v>3.5753737637392029E-2</v>
      </c>
    </row>
    <row r="30" spans="1:7" x14ac:dyDescent="0.2">
      <c r="A30" s="34">
        <f t="shared" si="0"/>
        <v>30</v>
      </c>
      <c r="B30" s="3" t="s">
        <v>300</v>
      </c>
      <c r="C30" s="11">
        <f>C405</f>
        <v>33044</v>
      </c>
      <c r="D30" s="11">
        <f>D405</f>
        <v>611199</v>
      </c>
      <c r="E30" s="15">
        <f>C30/C32</f>
        <v>1.8604577838684504E-2</v>
      </c>
    </row>
    <row r="31" spans="1:7" x14ac:dyDescent="0.2">
      <c r="A31" s="34">
        <f t="shared" si="0"/>
        <v>31</v>
      </c>
      <c r="B31" s="3"/>
      <c r="C31" s="3"/>
      <c r="D31" s="3"/>
      <c r="E31" s="15"/>
    </row>
    <row r="32" spans="1:7" x14ac:dyDescent="0.2">
      <c r="A32" s="34">
        <f t="shared" si="0"/>
        <v>32</v>
      </c>
      <c r="B32" s="3"/>
      <c r="C32" s="16">
        <f>SUM(C22:C30)</f>
        <v>1776122</v>
      </c>
      <c r="D32" s="16">
        <f>SUM(D22:D30)</f>
        <v>2197116</v>
      </c>
      <c r="E32" s="15"/>
    </row>
    <row r="33" spans="1:5" x14ac:dyDescent="0.2">
      <c r="A33" s="34">
        <f t="shared" si="0"/>
        <v>33</v>
      </c>
      <c r="B33" s="3"/>
      <c r="C33" s="3"/>
      <c r="D33" s="3"/>
      <c r="E33" s="15"/>
    </row>
    <row r="34" spans="1:5" x14ac:dyDescent="0.2">
      <c r="A34" s="34">
        <f t="shared" si="0"/>
        <v>34</v>
      </c>
      <c r="B34" s="4"/>
      <c r="C34" s="4"/>
      <c r="D34" s="4"/>
      <c r="E34" s="15"/>
    </row>
    <row r="35" spans="1:5" x14ac:dyDescent="0.2">
      <c r="A35" s="34">
        <f t="shared" si="0"/>
        <v>35</v>
      </c>
      <c r="B35" s="4" t="s">
        <v>319</v>
      </c>
      <c r="C35" s="54">
        <f>C19-C32</f>
        <v>0</v>
      </c>
      <c r="D35" s="54">
        <f>D19-D32</f>
        <v>0</v>
      </c>
      <c r="E35" s="15"/>
    </row>
    <row r="36" spans="1:5" x14ac:dyDescent="0.2">
      <c r="A36" s="34">
        <f t="shared" si="0"/>
        <v>36</v>
      </c>
      <c r="B36" s="3"/>
      <c r="C36" s="3"/>
      <c r="D36" s="3"/>
      <c r="E36" s="15"/>
    </row>
    <row r="37" spans="1:5" x14ac:dyDescent="0.2">
      <c r="A37" s="34">
        <f t="shared" si="0"/>
        <v>37</v>
      </c>
      <c r="B37" s="3"/>
      <c r="C37" s="4"/>
      <c r="D37" s="4"/>
      <c r="E37" s="15"/>
    </row>
    <row r="38" spans="1:5" x14ac:dyDescent="0.2">
      <c r="A38" s="34">
        <f t="shared" si="0"/>
        <v>38</v>
      </c>
      <c r="B38" s="3"/>
      <c r="C38" s="4"/>
      <c r="D38" s="4"/>
      <c r="E38" s="15"/>
    </row>
    <row r="39" spans="1:5" x14ac:dyDescent="0.2">
      <c r="A39" s="34">
        <f t="shared" si="0"/>
        <v>39</v>
      </c>
      <c r="B39" s="55"/>
      <c r="C39" s="61"/>
      <c r="D39" s="61"/>
      <c r="E39" s="15"/>
    </row>
    <row r="40" spans="1:5" x14ac:dyDescent="0.2">
      <c r="A40" s="34">
        <f t="shared" si="0"/>
        <v>40</v>
      </c>
      <c r="B40" s="55"/>
      <c r="C40" s="4"/>
      <c r="D40" s="4"/>
      <c r="E40" s="15"/>
    </row>
    <row r="41" spans="1:5" x14ac:dyDescent="0.2">
      <c r="A41" s="34">
        <f t="shared" si="0"/>
        <v>41</v>
      </c>
      <c r="B41" s="66"/>
      <c r="C41" s="11"/>
      <c r="D41" s="4"/>
      <c r="E41" s="15"/>
    </row>
    <row r="42" spans="1:5" x14ac:dyDescent="0.2">
      <c r="A42" s="34">
        <f t="shared" si="0"/>
        <v>42</v>
      </c>
      <c r="B42" s="3"/>
      <c r="C42" s="11"/>
      <c r="D42" s="14"/>
      <c r="E42" s="15"/>
    </row>
    <row r="43" spans="1:5" x14ac:dyDescent="0.2">
      <c r="A43" s="34">
        <f t="shared" si="0"/>
        <v>43</v>
      </c>
      <c r="B43" s="3"/>
      <c r="C43" s="75"/>
      <c r="D43" s="14"/>
      <c r="E43" s="7"/>
    </row>
    <row r="44" spans="1:5" x14ac:dyDescent="0.2">
      <c r="A44" s="34">
        <f t="shared" si="0"/>
        <v>44</v>
      </c>
      <c r="B44" s="74"/>
      <c r="C44" s="76"/>
      <c r="D44" s="4"/>
      <c r="E44" s="7"/>
    </row>
    <row r="45" spans="1:5" x14ac:dyDescent="0.2">
      <c r="A45" s="34">
        <f t="shared" si="0"/>
        <v>45</v>
      </c>
      <c r="B45" s="3"/>
      <c r="C45" s="11"/>
      <c r="D45" s="13"/>
      <c r="E45" s="7"/>
    </row>
    <row r="46" spans="1:5" x14ac:dyDescent="0.2">
      <c r="A46" s="34">
        <f t="shared" si="0"/>
        <v>46</v>
      </c>
      <c r="B46" s="3"/>
      <c r="C46" s="11"/>
      <c r="D46" s="3"/>
      <c r="E46" s="7"/>
    </row>
    <row r="47" spans="1:5" x14ac:dyDescent="0.2">
      <c r="A47" s="34">
        <f t="shared" si="0"/>
        <v>47</v>
      </c>
      <c r="B47" s="3"/>
      <c r="C47" s="11"/>
      <c r="D47" s="3"/>
      <c r="E47" s="7"/>
    </row>
    <row r="48" spans="1:5" x14ac:dyDescent="0.2">
      <c r="A48" s="34">
        <f t="shared" si="0"/>
        <v>48</v>
      </c>
      <c r="B48" s="3"/>
      <c r="C48" s="11"/>
      <c r="D48" s="6"/>
      <c r="E48" s="7"/>
    </row>
    <row r="49" spans="1:5" x14ac:dyDescent="0.2">
      <c r="A49" s="34">
        <f t="shared" si="0"/>
        <v>49</v>
      </c>
      <c r="B49" s="3"/>
      <c r="C49" s="3"/>
      <c r="D49" s="3"/>
      <c r="E49" s="7"/>
    </row>
    <row r="50" spans="1:5" x14ac:dyDescent="0.2">
      <c r="A50" s="34">
        <f t="shared" si="0"/>
        <v>50</v>
      </c>
      <c r="B50" s="3"/>
      <c r="C50" s="3"/>
      <c r="D50" s="3"/>
      <c r="E50" s="7"/>
    </row>
    <row r="51" spans="1:5" x14ac:dyDescent="0.2">
      <c r="A51" s="34">
        <f t="shared" si="0"/>
        <v>51</v>
      </c>
      <c r="D51" s="3"/>
      <c r="E51" s="7"/>
    </row>
    <row r="52" spans="1:5" x14ac:dyDescent="0.2">
      <c r="A52" s="34">
        <f t="shared" si="0"/>
        <v>52</v>
      </c>
      <c r="D52" s="3"/>
      <c r="E52" s="7"/>
    </row>
    <row r="53" spans="1:5" x14ac:dyDescent="0.2">
      <c r="A53" s="34">
        <f t="shared" si="0"/>
        <v>53</v>
      </c>
      <c r="D53" s="3"/>
      <c r="E53" s="7"/>
    </row>
    <row r="54" spans="1:5" x14ac:dyDescent="0.2">
      <c r="A54" s="34">
        <f t="shared" si="0"/>
        <v>54</v>
      </c>
      <c r="D54" s="3"/>
      <c r="E54" s="7"/>
    </row>
    <row r="55" spans="1:5" x14ac:dyDescent="0.2">
      <c r="A55" s="34">
        <f t="shared" si="0"/>
        <v>55</v>
      </c>
      <c r="D55" s="3"/>
      <c r="E55" s="7"/>
    </row>
    <row r="56" spans="1:5" x14ac:dyDescent="0.2">
      <c r="A56" s="34">
        <f t="shared" si="0"/>
        <v>56</v>
      </c>
      <c r="D56" s="3"/>
      <c r="E56" s="8"/>
    </row>
    <row r="57" spans="1:5" x14ac:dyDescent="0.2">
      <c r="A57" s="34">
        <f t="shared" si="0"/>
        <v>57</v>
      </c>
      <c r="D57" s="3"/>
      <c r="E57" s="8"/>
    </row>
    <row r="58" spans="1:5" x14ac:dyDescent="0.2">
      <c r="A58" s="34">
        <f t="shared" si="0"/>
        <v>58</v>
      </c>
      <c r="D58" s="3"/>
      <c r="E58" s="8"/>
    </row>
    <row r="59" spans="1:5" x14ac:dyDescent="0.2">
      <c r="A59" s="34">
        <f t="shared" si="0"/>
        <v>59</v>
      </c>
      <c r="D59" s="3"/>
      <c r="E59" s="8"/>
    </row>
    <row r="60" spans="1:5" x14ac:dyDescent="0.2">
      <c r="A60" s="34">
        <f t="shared" si="0"/>
        <v>60</v>
      </c>
      <c r="D60" s="3"/>
      <c r="E60" s="8"/>
    </row>
    <row r="61" spans="1:5" x14ac:dyDescent="0.2">
      <c r="A61" s="34">
        <f t="shared" si="0"/>
        <v>61</v>
      </c>
      <c r="B61" s="3"/>
      <c r="C61" s="3"/>
      <c r="D61" s="3"/>
      <c r="E61" s="3"/>
    </row>
    <row r="62" spans="1:5" x14ac:dyDescent="0.2">
      <c r="A62" s="34">
        <f t="shared" si="0"/>
        <v>62</v>
      </c>
      <c r="B62" s="3"/>
      <c r="C62" s="3"/>
      <c r="D62" s="3"/>
      <c r="E62" s="3"/>
    </row>
    <row r="63" spans="1:5" x14ac:dyDescent="0.2">
      <c r="A63" s="34">
        <f t="shared" si="0"/>
        <v>63</v>
      </c>
      <c r="B63" s="90" t="s">
        <v>0</v>
      </c>
      <c r="C63" s="90"/>
      <c r="D63" s="90"/>
      <c r="E63" s="90"/>
    </row>
    <row r="64" spans="1:5" x14ac:dyDescent="0.2">
      <c r="A64" s="34">
        <f t="shared" si="0"/>
        <v>64</v>
      </c>
      <c r="B64" s="90" t="s">
        <v>187</v>
      </c>
      <c r="C64" s="90"/>
      <c r="D64" s="90"/>
      <c r="E64" s="90"/>
    </row>
    <row r="65" spans="1:11" x14ac:dyDescent="0.2">
      <c r="A65" s="34">
        <f t="shared" si="0"/>
        <v>65</v>
      </c>
      <c r="B65" s="90" t="s">
        <v>209</v>
      </c>
      <c r="C65" s="90"/>
      <c r="D65" s="90"/>
      <c r="E65" s="90"/>
    </row>
    <row r="66" spans="1:11" x14ac:dyDescent="0.2">
      <c r="A66" s="34">
        <f t="shared" si="0"/>
        <v>66</v>
      </c>
      <c r="B66" s="90" t="s">
        <v>386</v>
      </c>
      <c r="C66" s="90"/>
      <c r="D66" s="90"/>
      <c r="E66" s="90"/>
    </row>
    <row r="67" spans="1:11" x14ac:dyDescent="0.2">
      <c r="A67" s="34">
        <f t="shared" ref="A67:A130" si="5">A66+1</f>
        <v>67</v>
      </c>
      <c r="B67" s="12"/>
      <c r="C67" s="12"/>
      <c r="D67" s="12"/>
      <c r="E67" s="12"/>
    </row>
    <row r="68" spans="1:11" x14ac:dyDescent="0.2">
      <c r="A68" s="34">
        <f t="shared" si="5"/>
        <v>68</v>
      </c>
      <c r="B68" s="12"/>
      <c r="C68" s="9" t="s">
        <v>387</v>
      </c>
      <c r="D68" s="9" t="s">
        <v>362</v>
      </c>
      <c r="E68" s="57"/>
    </row>
    <row r="69" spans="1:11" x14ac:dyDescent="0.2">
      <c r="A69" s="34">
        <f t="shared" si="5"/>
        <v>69</v>
      </c>
      <c r="B69" s="3"/>
      <c r="C69" s="3"/>
      <c r="D69" s="3"/>
      <c r="E69" s="3"/>
    </row>
    <row r="70" spans="1:11" x14ac:dyDescent="0.2">
      <c r="A70" s="34">
        <f t="shared" si="5"/>
        <v>70</v>
      </c>
      <c r="B70" s="4" t="s">
        <v>299</v>
      </c>
      <c r="C70" s="4"/>
      <c r="D70" s="4"/>
      <c r="E70" s="3"/>
    </row>
    <row r="71" spans="1:11" x14ac:dyDescent="0.2">
      <c r="A71" s="34">
        <f t="shared" si="5"/>
        <v>71</v>
      </c>
      <c r="B71" s="77" t="s">
        <v>413</v>
      </c>
      <c r="C71" s="8">
        <v>1002445</v>
      </c>
      <c r="D71" s="8">
        <v>901446</v>
      </c>
      <c r="E71" s="3"/>
      <c r="F71" s="8"/>
      <c r="G71" s="78"/>
      <c r="H71" s="79"/>
      <c r="I71" s="80"/>
      <c r="J71" s="81"/>
      <c r="K71" s="81"/>
    </row>
    <row r="72" spans="1:11" x14ac:dyDescent="0.2">
      <c r="A72" s="34">
        <f t="shared" si="5"/>
        <v>72</v>
      </c>
      <c r="B72" s="3" t="s">
        <v>409</v>
      </c>
      <c r="C72" s="8">
        <v>68200</v>
      </c>
      <c r="D72" s="8"/>
      <c r="E72" s="3"/>
      <c r="F72" s="8"/>
      <c r="G72" s="78"/>
      <c r="H72" s="79"/>
      <c r="I72" s="80"/>
      <c r="J72" s="81"/>
      <c r="K72" s="81"/>
    </row>
    <row r="73" spans="1:11" x14ac:dyDescent="0.2">
      <c r="A73" s="34">
        <f t="shared" si="5"/>
        <v>73</v>
      </c>
      <c r="B73" s="3" t="s">
        <v>344</v>
      </c>
      <c r="C73" s="65">
        <v>3250</v>
      </c>
      <c r="D73" s="65">
        <v>3250</v>
      </c>
      <c r="E73" s="3"/>
      <c r="F73" s="8"/>
      <c r="H73" s="36"/>
    </row>
    <row r="74" spans="1:11" x14ac:dyDescent="0.2">
      <c r="A74" s="34">
        <f t="shared" si="5"/>
        <v>74</v>
      </c>
      <c r="B74" s="3"/>
      <c r="C74" s="10">
        <f t="shared" ref="C74:D74" si="6">SUM(C71:C73)</f>
        <v>1073895</v>
      </c>
      <c r="D74" s="10">
        <f t="shared" si="6"/>
        <v>904696</v>
      </c>
      <c r="E74" s="3"/>
      <c r="F74" s="8"/>
      <c r="H74" s="36"/>
      <c r="I74" s="67"/>
    </row>
    <row r="75" spans="1:11" x14ac:dyDescent="0.2">
      <c r="A75" s="34">
        <f t="shared" si="5"/>
        <v>75</v>
      </c>
      <c r="B75" s="3"/>
      <c r="C75" s="3"/>
      <c r="D75" s="3"/>
      <c r="E75" s="3"/>
      <c r="F75" s="8"/>
      <c r="H75" s="36"/>
      <c r="I75" s="41"/>
    </row>
    <row r="76" spans="1:11" x14ac:dyDescent="0.2">
      <c r="A76" s="34">
        <f t="shared" si="5"/>
        <v>76</v>
      </c>
      <c r="B76" s="4" t="s">
        <v>208</v>
      </c>
      <c r="C76" s="4"/>
      <c r="D76" s="4"/>
      <c r="E76" s="3"/>
      <c r="F76" s="8"/>
      <c r="G76" s="62"/>
    </row>
    <row r="77" spans="1:11" x14ac:dyDescent="0.2">
      <c r="A77" s="34">
        <f t="shared" si="5"/>
        <v>77</v>
      </c>
      <c r="B77" s="4" t="s">
        <v>207</v>
      </c>
      <c r="C77" s="4"/>
      <c r="D77" s="4"/>
      <c r="E77" s="3"/>
      <c r="F77" s="8"/>
    </row>
    <row r="78" spans="1:11" x14ac:dyDescent="0.2">
      <c r="A78" s="34">
        <f t="shared" si="5"/>
        <v>78</v>
      </c>
      <c r="B78" s="3" t="s">
        <v>206</v>
      </c>
      <c r="C78" s="6">
        <v>2081</v>
      </c>
      <c r="D78" s="6">
        <v>2081</v>
      </c>
      <c r="E78" s="3"/>
      <c r="F78" s="8"/>
    </row>
    <row r="79" spans="1:11" x14ac:dyDescent="0.2">
      <c r="A79" s="34">
        <f t="shared" si="5"/>
        <v>79</v>
      </c>
      <c r="B79" s="3"/>
      <c r="C79" s="3"/>
      <c r="D79" s="3"/>
      <c r="E79" s="8"/>
      <c r="F79" s="8"/>
    </row>
    <row r="80" spans="1:11" x14ac:dyDescent="0.2">
      <c r="A80" s="34">
        <f t="shared" si="5"/>
        <v>80</v>
      </c>
      <c r="B80" s="4" t="s">
        <v>205</v>
      </c>
      <c r="C80" s="4"/>
      <c r="D80" s="4"/>
      <c r="E80" s="3"/>
      <c r="F80" s="8"/>
    </row>
    <row r="81" spans="1:6" x14ac:dyDescent="0.2">
      <c r="A81" s="34">
        <f t="shared" si="5"/>
        <v>81</v>
      </c>
      <c r="B81" s="4" t="s">
        <v>204</v>
      </c>
      <c r="C81" s="6"/>
      <c r="D81" s="6"/>
      <c r="E81" s="3"/>
      <c r="F81" s="8"/>
    </row>
    <row r="82" spans="1:6" x14ac:dyDescent="0.2">
      <c r="A82" s="34">
        <f t="shared" si="5"/>
        <v>82</v>
      </c>
      <c r="B82" s="3" t="s">
        <v>203</v>
      </c>
      <c r="C82" s="8">
        <v>297320</v>
      </c>
      <c r="D82" s="8">
        <v>297461</v>
      </c>
      <c r="E82" s="3"/>
      <c r="F82" s="8"/>
    </row>
    <row r="83" spans="1:6" x14ac:dyDescent="0.2">
      <c r="A83" s="34">
        <f t="shared" si="5"/>
        <v>83</v>
      </c>
      <c r="B83" s="3" t="s">
        <v>202</v>
      </c>
      <c r="C83" s="8">
        <v>25000</v>
      </c>
      <c r="D83" s="8">
        <v>25000</v>
      </c>
      <c r="E83" s="8"/>
      <c r="F83" s="8"/>
    </row>
    <row r="84" spans="1:6" x14ac:dyDescent="0.2">
      <c r="A84" s="34">
        <f t="shared" si="5"/>
        <v>84</v>
      </c>
      <c r="B84" s="3" t="s">
        <v>311</v>
      </c>
      <c r="C84" s="8">
        <v>7500</v>
      </c>
      <c r="D84" s="8">
        <v>1800</v>
      </c>
      <c r="E84" s="8"/>
      <c r="F84" s="8"/>
    </row>
    <row r="85" spans="1:6" x14ac:dyDescent="0.2">
      <c r="A85" s="34">
        <f t="shared" si="5"/>
        <v>85</v>
      </c>
      <c r="B85" s="3" t="s">
        <v>312</v>
      </c>
      <c r="C85" s="8">
        <v>3000</v>
      </c>
      <c r="D85" s="8">
        <v>4500</v>
      </c>
      <c r="E85" s="8"/>
      <c r="F85" s="8"/>
    </row>
    <row r="86" spans="1:6" x14ac:dyDescent="0.2">
      <c r="A86" s="34">
        <f t="shared" si="5"/>
        <v>86</v>
      </c>
      <c r="B86" s="3" t="s">
        <v>350</v>
      </c>
      <c r="C86" s="11">
        <v>26473</v>
      </c>
      <c r="D86" s="11">
        <v>7990</v>
      </c>
      <c r="E86" s="3"/>
      <c r="F86" s="8"/>
    </row>
    <row r="87" spans="1:6" x14ac:dyDescent="0.2">
      <c r="A87" s="34">
        <f t="shared" si="5"/>
        <v>87</v>
      </c>
      <c r="B87" s="3" t="s">
        <v>363</v>
      </c>
      <c r="C87" s="11">
        <v>6094</v>
      </c>
      <c r="D87" s="11">
        <v>6981</v>
      </c>
      <c r="E87" s="3"/>
      <c r="F87" s="8"/>
    </row>
    <row r="88" spans="1:6" x14ac:dyDescent="0.2">
      <c r="A88" s="34">
        <f t="shared" si="5"/>
        <v>88</v>
      </c>
      <c r="B88" s="3" t="s">
        <v>364</v>
      </c>
      <c r="C88" s="11">
        <v>2865</v>
      </c>
      <c r="D88" s="11">
        <v>2775</v>
      </c>
      <c r="E88" s="3"/>
      <c r="F88" s="8"/>
    </row>
    <row r="89" spans="1:6" x14ac:dyDescent="0.2">
      <c r="A89" s="34">
        <f t="shared" si="5"/>
        <v>89</v>
      </c>
      <c r="B89" s="3" t="s">
        <v>348</v>
      </c>
      <c r="C89" s="11"/>
      <c r="D89" s="11">
        <v>591199</v>
      </c>
      <c r="E89" s="3"/>
      <c r="F89" s="8"/>
    </row>
    <row r="90" spans="1:6" x14ac:dyDescent="0.2">
      <c r="A90" s="34">
        <f t="shared" si="5"/>
        <v>90</v>
      </c>
      <c r="B90" s="3" t="s">
        <v>407</v>
      </c>
      <c r="C90" s="11">
        <v>33044</v>
      </c>
      <c r="D90" s="11"/>
      <c r="E90" s="3"/>
      <c r="F90" s="8"/>
    </row>
    <row r="91" spans="1:6" x14ac:dyDescent="0.2">
      <c r="A91" s="34">
        <f t="shared" si="5"/>
        <v>91</v>
      </c>
      <c r="E91" s="3"/>
      <c r="F91" s="8"/>
    </row>
    <row r="92" spans="1:6" x14ac:dyDescent="0.2">
      <c r="A92" s="34">
        <f t="shared" si="5"/>
        <v>92</v>
      </c>
      <c r="B92" s="3"/>
      <c r="C92" s="6">
        <f>SUM(C82:C90)</f>
        <v>401296</v>
      </c>
      <c r="D92" s="6">
        <f>SUM(D82:D90)</f>
        <v>937706</v>
      </c>
      <c r="E92" s="3"/>
      <c r="F92" s="8"/>
    </row>
    <row r="93" spans="1:6" x14ac:dyDescent="0.2">
      <c r="A93" s="34">
        <f t="shared" si="5"/>
        <v>93</v>
      </c>
      <c r="B93" s="3"/>
      <c r="C93" s="3"/>
      <c r="D93" s="3"/>
      <c r="E93" s="8"/>
      <c r="F93" s="8"/>
    </row>
    <row r="94" spans="1:6" x14ac:dyDescent="0.2">
      <c r="A94" s="34">
        <f t="shared" si="5"/>
        <v>94</v>
      </c>
      <c r="B94" s="4" t="s">
        <v>313</v>
      </c>
      <c r="C94" s="3"/>
      <c r="D94" s="3"/>
      <c r="E94" s="8"/>
      <c r="F94" s="8"/>
    </row>
    <row r="95" spans="1:6" x14ac:dyDescent="0.2">
      <c r="A95" s="34">
        <f t="shared" si="5"/>
        <v>95</v>
      </c>
      <c r="B95" s="3" t="s">
        <v>345</v>
      </c>
      <c r="C95" s="10">
        <v>1100</v>
      </c>
      <c r="D95" s="10">
        <v>1100</v>
      </c>
      <c r="E95" s="8"/>
      <c r="F95" s="8"/>
    </row>
    <row r="96" spans="1:6" x14ac:dyDescent="0.2">
      <c r="A96" s="34">
        <f t="shared" si="5"/>
        <v>96</v>
      </c>
      <c r="B96" s="3"/>
      <c r="C96" s="3"/>
      <c r="D96" s="3"/>
      <c r="E96" s="8"/>
      <c r="F96" s="8"/>
    </row>
    <row r="97" spans="1:6" x14ac:dyDescent="0.2">
      <c r="A97" s="34">
        <f t="shared" si="5"/>
        <v>97</v>
      </c>
      <c r="B97" s="4" t="s">
        <v>200</v>
      </c>
      <c r="C97" s="4"/>
      <c r="D97" s="4"/>
      <c r="E97" s="8"/>
      <c r="F97" s="8"/>
    </row>
    <row r="98" spans="1:6" x14ac:dyDescent="0.2">
      <c r="A98" s="34">
        <f t="shared" si="5"/>
        <v>98</v>
      </c>
      <c r="B98" s="3" t="s">
        <v>199</v>
      </c>
      <c r="C98" s="11">
        <v>5500</v>
      </c>
      <c r="D98" s="11">
        <v>5500</v>
      </c>
      <c r="E98" s="8"/>
      <c r="F98" s="8"/>
    </row>
    <row r="99" spans="1:6" x14ac:dyDescent="0.2">
      <c r="A99" s="34">
        <f t="shared" si="5"/>
        <v>99</v>
      </c>
      <c r="B99" s="3" t="s">
        <v>198</v>
      </c>
      <c r="C99" s="11">
        <v>25000</v>
      </c>
      <c r="D99" s="11">
        <v>50000</v>
      </c>
      <c r="E99" s="8"/>
      <c r="F99" s="8"/>
    </row>
    <row r="100" spans="1:6" x14ac:dyDescent="0.2">
      <c r="A100" s="34">
        <f t="shared" si="5"/>
        <v>100</v>
      </c>
      <c r="B100" s="3" t="s">
        <v>283</v>
      </c>
      <c r="C100" s="11"/>
      <c r="D100" s="11">
        <v>14000</v>
      </c>
      <c r="E100" s="8"/>
      <c r="F100" s="8"/>
    </row>
    <row r="101" spans="1:6" x14ac:dyDescent="0.2">
      <c r="A101" s="34">
        <f t="shared" si="5"/>
        <v>101</v>
      </c>
      <c r="B101" s="3" t="s">
        <v>282</v>
      </c>
      <c r="C101" s="11">
        <v>2400</v>
      </c>
      <c r="D101" s="11">
        <v>2520</v>
      </c>
      <c r="E101" s="8"/>
      <c r="F101" s="8"/>
    </row>
    <row r="102" spans="1:6" x14ac:dyDescent="0.2">
      <c r="A102" s="34">
        <f t="shared" si="5"/>
        <v>102</v>
      </c>
      <c r="B102" s="4"/>
      <c r="C102" s="6">
        <f>SUM(C98:C101)</f>
        <v>32900</v>
      </c>
      <c r="D102" s="6">
        <f>SUM(D98:D101)</f>
        <v>72020</v>
      </c>
      <c r="E102" s="3"/>
      <c r="F102" s="8"/>
    </row>
    <row r="103" spans="1:6" x14ac:dyDescent="0.2">
      <c r="A103" s="34">
        <f t="shared" si="5"/>
        <v>103</v>
      </c>
      <c r="B103" s="4"/>
      <c r="C103" s="6"/>
      <c r="D103" s="6"/>
      <c r="E103" s="3"/>
      <c r="F103" s="8"/>
    </row>
    <row r="104" spans="1:6" x14ac:dyDescent="0.2">
      <c r="A104" s="34">
        <f t="shared" si="5"/>
        <v>104</v>
      </c>
      <c r="B104" s="4" t="s">
        <v>314</v>
      </c>
      <c r="C104" s="6"/>
      <c r="D104" s="6"/>
      <c r="E104" s="3"/>
      <c r="F104" s="8"/>
    </row>
    <row r="105" spans="1:6" x14ac:dyDescent="0.2">
      <c r="A105" s="34">
        <f t="shared" si="5"/>
        <v>105</v>
      </c>
      <c r="B105" s="3" t="s">
        <v>330</v>
      </c>
      <c r="C105" s="6">
        <v>500</v>
      </c>
      <c r="D105" s="6">
        <v>300</v>
      </c>
      <c r="E105" s="3"/>
      <c r="F105" s="8"/>
    </row>
    <row r="106" spans="1:6" x14ac:dyDescent="0.2">
      <c r="A106" s="34">
        <f t="shared" si="5"/>
        <v>106</v>
      </c>
      <c r="B106" s="3"/>
      <c r="C106" s="3"/>
      <c r="D106" s="3"/>
      <c r="E106" s="3"/>
      <c r="F106" s="8"/>
    </row>
    <row r="107" spans="1:6" x14ac:dyDescent="0.2">
      <c r="A107" s="34">
        <f t="shared" si="5"/>
        <v>107</v>
      </c>
      <c r="B107" s="4" t="s">
        <v>197</v>
      </c>
      <c r="C107" s="4"/>
      <c r="D107" s="4"/>
      <c r="E107" s="3"/>
      <c r="F107" s="8"/>
    </row>
    <row r="108" spans="1:6" x14ac:dyDescent="0.2">
      <c r="A108" s="34">
        <f t="shared" si="5"/>
        <v>108</v>
      </c>
      <c r="B108" s="3" t="s">
        <v>196</v>
      </c>
      <c r="C108" s="10">
        <v>13000</v>
      </c>
      <c r="D108" s="6">
        <v>14739</v>
      </c>
      <c r="E108" s="3"/>
      <c r="F108" s="8"/>
    </row>
    <row r="109" spans="1:6" x14ac:dyDescent="0.2">
      <c r="A109" s="34">
        <f t="shared" si="5"/>
        <v>109</v>
      </c>
      <c r="B109" s="3"/>
      <c r="C109" s="11"/>
      <c r="D109" s="8"/>
      <c r="E109" s="3"/>
      <c r="F109" s="8"/>
    </row>
    <row r="110" spans="1:6" x14ac:dyDescent="0.2">
      <c r="A110" s="34">
        <f t="shared" si="5"/>
        <v>110</v>
      </c>
      <c r="B110" s="4" t="s">
        <v>195</v>
      </c>
      <c r="C110" s="4"/>
      <c r="D110" s="4"/>
      <c r="E110" s="3"/>
      <c r="F110" s="8"/>
    </row>
    <row r="111" spans="1:6" x14ac:dyDescent="0.2">
      <c r="A111" s="34">
        <f t="shared" si="5"/>
        <v>111</v>
      </c>
      <c r="B111" s="3" t="s">
        <v>289</v>
      </c>
      <c r="C111" s="11">
        <v>1000</v>
      </c>
      <c r="D111" s="11">
        <v>2500</v>
      </c>
      <c r="E111" s="3"/>
      <c r="F111" s="8"/>
    </row>
    <row r="112" spans="1:6" x14ac:dyDescent="0.2">
      <c r="A112" s="34">
        <f t="shared" si="5"/>
        <v>112</v>
      </c>
      <c r="B112" s="3" t="s">
        <v>303</v>
      </c>
      <c r="C112" s="11">
        <v>1500</v>
      </c>
      <c r="D112" s="11">
        <v>1500</v>
      </c>
      <c r="E112" s="3"/>
      <c r="F112" s="8"/>
    </row>
    <row r="113" spans="1:6" x14ac:dyDescent="0.2">
      <c r="A113" s="34">
        <f t="shared" si="5"/>
        <v>113</v>
      </c>
      <c r="B113" s="3" t="s">
        <v>365</v>
      </c>
      <c r="C113" s="11">
        <v>7000</v>
      </c>
      <c r="D113" s="11">
        <v>5000</v>
      </c>
      <c r="E113" s="3"/>
      <c r="F113" s="8"/>
    </row>
    <row r="114" spans="1:6" x14ac:dyDescent="0.2">
      <c r="A114" s="34">
        <f t="shared" si="5"/>
        <v>114</v>
      </c>
      <c r="B114" s="3" t="s">
        <v>366</v>
      </c>
      <c r="C114" s="11">
        <v>13000</v>
      </c>
      <c r="D114" s="11">
        <v>9000</v>
      </c>
      <c r="E114" s="3"/>
      <c r="F114" s="8"/>
    </row>
    <row r="115" spans="1:6" x14ac:dyDescent="0.2">
      <c r="A115" s="34">
        <f t="shared" si="5"/>
        <v>115</v>
      </c>
      <c r="B115" s="3"/>
      <c r="C115" s="6">
        <f>SUM(C111:C114)</f>
        <v>22500</v>
      </c>
      <c r="D115" s="6">
        <f>SUM(D111:D114)</f>
        <v>18000</v>
      </c>
      <c r="E115" s="3"/>
      <c r="F115" s="8"/>
    </row>
    <row r="116" spans="1:6" x14ac:dyDescent="0.2">
      <c r="A116" s="34">
        <f t="shared" si="5"/>
        <v>116</v>
      </c>
      <c r="B116" s="3"/>
      <c r="C116" s="6"/>
      <c r="D116" s="6"/>
      <c r="E116" s="3"/>
      <c r="F116" s="8"/>
    </row>
    <row r="117" spans="1:6" x14ac:dyDescent="0.2">
      <c r="A117" s="34">
        <f t="shared" si="5"/>
        <v>117</v>
      </c>
      <c r="B117" s="3"/>
      <c r="C117" s="6"/>
      <c r="D117" s="6"/>
      <c r="E117" s="3"/>
      <c r="F117" s="8"/>
    </row>
    <row r="118" spans="1:6" x14ac:dyDescent="0.2">
      <c r="A118" s="34">
        <f t="shared" si="5"/>
        <v>118</v>
      </c>
      <c r="B118" s="3"/>
      <c r="C118" s="6"/>
      <c r="D118" s="6"/>
      <c r="E118" s="3"/>
      <c r="F118" s="8"/>
    </row>
    <row r="119" spans="1:6" x14ac:dyDescent="0.2">
      <c r="A119" s="34">
        <f t="shared" si="5"/>
        <v>119</v>
      </c>
      <c r="B119" s="3"/>
      <c r="C119" s="6"/>
      <c r="D119" s="6"/>
      <c r="E119" s="3"/>
      <c r="F119" s="8"/>
    </row>
    <row r="120" spans="1:6" x14ac:dyDescent="0.2">
      <c r="A120" s="34">
        <f t="shared" si="5"/>
        <v>120</v>
      </c>
      <c r="B120" s="3"/>
      <c r="C120" s="6"/>
      <c r="D120" s="6"/>
      <c r="E120" s="3"/>
      <c r="F120" s="8"/>
    </row>
    <row r="121" spans="1:6" x14ac:dyDescent="0.2">
      <c r="A121" s="34">
        <f t="shared" si="5"/>
        <v>121</v>
      </c>
      <c r="B121" s="3"/>
      <c r="C121" s="6"/>
      <c r="D121" s="6"/>
      <c r="E121" s="3"/>
      <c r="F121" s="8"/>
    </row>
    <row r="122" spans="1:6" x14ac:dyDescent="0.2">
      <c r="A122" s="34">
        <f t="shared" si="5"/>
        <v>122</v>
      </c>
      <c r="B122" s="3"/>
      <c r="C122" s="6"/>
      <c r="D122" s="6"/>
      <c r="E122" s="3"/>
      <c r="F122" s="8"/>
    </row>
    <row r="123" spans="1:6" x14ac:dyDescent="0.2">
      <c r="A123" s="34">
        <f t="shared" si="5"/>
        <v>123</v>
      </c>
      <c r="B123" s="3"/>
      <c r="C123" s="6"/>
      <c r="D123" s="6"/>
      <c r="E123" s="3"/>
      <c r="F123" s="8"/>
    </row>
    <row r="124" spans="1:6" x14ac:dyDescent="0.2">
      <c r="A124" s="34">
        <f t="shared" si="5"/>
        <v>124</v>
      </c>
      <c r="B124" s="3"/>
      <c r="C124" s="6"/>
      <c r="D124" s="6"/>
      <c r="E124" s="3"/>
      <c r="F124" s="8"/>
    </row>
    <row r="125" spans="1:6" x14ac:dyDescent="0.2">
      <c r="A125" s="34">
        <f t="shared" si="5"/>
        <v>125</v>
      </c>
      <c r="B125" s="90" t="s">
        <v>0</v>
      </c>
      <c r="C125" s="90"/>
      <c r="D125" s="90"/>
      <c r="E125" s="90"/>
      <c r="F125" s="8"/>
    </row>
    <row r="126" spans="1:6" x14ac:dyDescent="0.2">
      <c r="A126" s="34">
        <f t="shared" si="5"/>
        <v>126</v>
      </c>
      <c r="B126" s="90" t="s">
        <v>187</v>
      </c>
      <c r="C126" s="90"/>
      <c r="D126" s="90"/>
      <c r="E126" s="90"/>
      <c r="F126" s="8"/>
    </row>
    <row r="127" spans="1:6" x14ac:dyDescent="0.2">
      <c r="A127" s="34">
        <f t="shared" si="5"/>
        <v>127</v>
      </c>
      <c r="B127" s="90" t="s">
        <v>186</v>
      </c>
      <c r="C127" s="90"/>
      <c r="D127" s="90"/>
      <c r="E127" s="90"/>
      <c r="F127" s="8"/>
    </row>
    <row r="128" spans="1:6" x14ac:dyDescent="0.2">
      <c r="A128" s="34">
        <f t="shared" si="5"/>
        <v>128</v>
      </c>
      <c r="B128" s="90" t="s">
        <v>386</v>
      </c>
      <c r="C128" s="90"/>
      <c r="D128" s="90"/>
      <c r="E128" s="90"/>
      <c r="F128" s="8"/>
    </row>
    <row r="129" spans="1:10" x14ac:dyDescent="0.2">
      <c r="A129" s="34">
        <f t="shared" si="5"/>
        <v>129</v>
      </c>
      <c r="B129" s="3"/>
      <c r="C129" s="3"/>
      <c r="D129" s="3"/>
      <c r="E129" s="58"/>
      <c r="F129" s="8"/>
    </row>
    <row r="130" spans="1:10" x14ac:dyDescent="0.2">
      <c r="A130" s="34">
        <f t="shared" si="5"/>
        <v>130</v>
      </c>
      <c r="B130" s="9"/>
      <c r="C130" s="9" t="s">
        <v>387</v>
      </c>
      <c r="D130" s="9" t="s">
        <v>362</v>
      </c>
      <c r="E130" s="91"/>
      <c r="F130" s="8"/>
    </row>
    <row r="131" spans="1:10" x14ac:dyDescent="0.2">
      <c r="A131" s="34">
        <f t="shared" ref="A131:A194" si="7">A130+1</f>
        <v>131</v>
      </c>
      <c r="B131" s="3"/>
      <c r="C131" s="3"/>
      <c r="D131" s="3"/>
      <c r="E131" s="91"/>
      <c r="F131" s="8"/>
    </row>
    <row r="132" spans="1:10" x14ac:dyDescent="0.2">
      <c r="A132" s="34">
        <f t="shared" si="7"/>
        <v>132</v>
      </c>
      <c r="B132" s="4" t="s">
        <v>194</v>
      </c>
      <c r="C132" s="4"/>
      <c r="D132" s="4"/>
      <c r="E132" s="91"/>
      <c r="F132" s="8"/>
    </row>
    <row r="133" spans="1:10" x14ac:dyDescent="0.2">
      <c r="A133" s="34">
        <f t="shared" si="7"/>
        <v>133</v>
      </c>
      <c r="B133" s="4" t="s">
        <v>2</v>
      </c>
      <c r="C133" s="4"/>
      <c r="D133" s="4"/>
      <c r="E133" s="3"/>
      <c r="F133" s="8"/>
    </row>
    <row r="134" spans="1:10" x14ac:dyDescent="0.2">
      <c r="A134" s="34">
        <f t="shared" si="7"/>
        <v>134</v>
      </c>
      <c r="B134" s="3" t="s">
        <v>3</v>
      </c>
      <c r="C134" s="11">
        <v>48680</v>
      </c>
      <c r="D134" s="11">
        <v>46943</v>
      </c>
      <c r="E134" s="8"/>
      <c r="F134" s="8"/>
      <c r="G134" s="60"/>
      <c r="H134" s="31"/>
      <c r="I134" s="31"/>
    </row>
    <row r="135" spans="1:10" x14ac:dyDescent="0.2">
      <c r="A135" s="34">
        <f t="shared" si="7"/>
        <v>135</v>
      </c>
      <c r="B135" s="3" t="s">
        <v>4</v>
      </c>
      <c r="C135" s="11">
        <v>24340</v>
      </c>
      <c r="D135" s="11">
        <v>23472</v>
      </c>
      <c r="E135" s="8"/>
      <c r="F135" s="8"/>
      <c r="H135" s="31"/>
      <c r="I135" s="31"/>
    </row>
    <row r="136" spans="1:10" x14ac:dyDescent="0.2">
      <c r="A136" s="34">
        <f t="shared" si="7"/>
        <v>136</v>
      </c>
      <c r="B136" s="3" t="s">
        <v>6</v>
      </c>
      <c r="C136" s="11">
        <v>4150</v>
      </c>
      <c r="D136" s="11">
        <v>4008</v>
      </c>
      <c r="E136" s="8"/>
      <c r="F136" s="8"/>
    </row>
    <row r="137" spans="1:10" x14ac:dyDescent="0.2">
      <c r="A137" s="34">
        <f t="shared" si="7"/>
        <v>137</v>
      </c>
      <c r="B137" s="3" t="s">
        <v>295</v>
      </c>
      <c r="C137" s="11">
        <v>200</v>
      </c>
      <c r="D137" s="11">
        <v>2000</v>
      </c>
      <c r="E137" s="8"/>
      <c r="F137" s="8"/>
      <c r="G137" s="60"/>
    </row>
    <row r="138" spans="1:10" x14ac:dyDescent="0.2">
      <c r="A138" s="34">
        <f t="shared" si="7"/>
        <v>138</v>
      </c>
      <c r="B138" s="3" t="s">
        <v>5</v>
      </c>
      <c r="C138" s="11">
        <v>1000</v>
      </c>
      <c r="D138" s="11">
        <v>945</v>
      </c>
      <c r="E138" s="8"/>
      <c r="F138" s="8"/>
    </row>
    <row r="139" spans="1:10" x14ac:dyDescent="0.2">
      <c r="A139" s="34">
        <f t="shared" si="7"/>
        <v>139</v>
      </c>
      <c r="B139" s="3"/>
      <c r="C139" s="6">
        <f>SUM(C134:C138)</f>
        <v>78370</v>
      </c>
      <c r="D139" s="6">
        <f>SUM(D134:D138)</f>
        <v>77368</v>
      </c>
      <c r="E139" s="3"/>
      <c r="F139" s="8"/>
    </row>
    <row r="140" spans="1:10" x14ac:dyDescent="0.2">
      <c r="A140" s="34">
        <f t="shared" si="7"/>
        <v>140</v>
      </c>
      <c r="B140" s="3"/>
      <c r="C140" s="3"/>
      <c r="D140" s="3"/>
      <c r="E140" s="8"/>
      <c r="F140" s="8"/>
      <c r="G140" s="72"/>
      <c r="H140" s="72"/>
      <c r="I140" s="62"/>
      <c r="J140" s="60"/>
    </row>
    <row r="141" spans="1:10" x14ac:dyDescent="0.2">
      <c r="A141" s="34">
        <f t="shared" si="7"/>
        <v>141</v>
      </c>
      <c r="B141" s="4" t="s">
        <v>8</v>
      </c>
      <c r="C141" s="4"/>
      <c r="D141" s="4"/>
      <c r="E141" s="3"/>
      <c r="F141" s="8"/>
    </row>
    <row r="142" spans="1:10" x14ac:dyDescent="0.2">
      <c r="A142" s="34">
        <f t="shared" si="7"/>
        <v>142</v>
      </c>
      <c r="B142" s="3" t="s">
        <v>291</v>
      </c>
      <c r="C142" s="11">
        <v>66035</v>
      </c>
      <c r="D142" s="11">
        <v>61354</v>
      </c>
      <c r="E142" s="8"/>
      <c r="F142" s="8"/>
      <c r="G142" s="36"/>
    </row>
    <row r="143" spans="1:10" x14ac:dyDescent="0.2">
      <c r="A143" s="34">
        <f t="shared" si="7"/>
        <v>143</v>
      </c>
      <c r="B143" s="3" t="s">
        <v>301</v>
      </c>
      <c r="C143" s="11">
        <v>3100</v>
      </c>
      <c r="D143" s="11">
        <v>3069</v>
      </c>
      <c r="E143" s="8"/>
      <c r="F143" s="8"/>
    </row>
    <row r="144" spans="1:10" x14ac:dyDescent="0.2">
      <c r="A144" s="34">
        <f t="shared" si="7"/>
        <v>144</v>
      </c>
      <c r="B144" s="3" t="s">
        <v>285</v>
      </c>
      <c r="C144" s="11">
        <v>10163</v>
      </c>
      <c r="D144" s="11">
        <v>9339</v>
      </c>
      <c r="E144" s="8"/>
      <c r="F144" s="8"/>
      <c r="G144" s="63"/>
    </row>
    <row r="145" spans="1:9" x14ac:dyDescent="0.2">
      <c r="A145" s="34">
        <f t="shared" si="7"/>
        <v>145</v>
      </c>
      <c r="B145" s="3" t="s">
        <v>331</v>
      </c>
      <c r="C145" s="11">
        <v>2765</v>
      </c>
      <c r="D145" s="11">
        <v>2577</v>
      </c>
      <c r="E145" s="8"/>
      <c r="F145" s="8"/>
    </row>
    <row r="146" spans="1:9" x14ac:dyDescent="0.2">
      <c r="A146" s="34">
        <f t="shared" si="7"/>
        <v>146</v>
      </c>
      <c r="B146" s="3" t="s">
        <v>286</v>
      </c>
      <c r="C146" s="11">
        <v>3500</v>
      </c>
      <c r="D146" s="11">
        <v>3500</v>
      </c>
      <c r="E146" s="8"/>
      <c r="F146" s="8"/>
    </row>
    <row r="147" spans="1:9" x14ac:dyDescent="0.2">
      <c r="A147" s="34">
        <f t="shared" si="7"/>
        <v>147</v>
      </c>
      <c r="B147" s="3" t="s">
        <v>287</v>
      </c>
      <c r="C147" s="11"/>
      <c r="D147" s="11">
        <v>1200</v>
      </c>
      <c r="E147" s="8"/>
      <c r="F147" s="8"/>
    </row>
    <row r="148" spans="1:9" x14ac:dyDescent="0.2">
      <c r="A148" s="34">
        <f t="shared" si="7"/>
        <v>148</v>
      </c>
      <c r="B148" s="3" t="s">
        <v>332</v>
      </c>
      <c r="C148" s="11">
        <v>55043</v>
      </c>
      <c r="D148" s="11">
        <v>50277</v>
      </c>
      <c r="E148" s="8"/>
      <c r="F148" s="8"/>
      <c r="G148" s="36"/>
      <c r="I148" s="31"/>
    </row>
    <row r="149" spans="1:9" x14ac:dyDescent="0.2">
      <c r="A149" s="34">
        <f t="shared" si="7"/>
        <v>149</v>
      </c>
      <c r="B149" s="3" t="s">
        <v>140</v>
      </c>
      <c r="C149" s="11">
        <v>8100</v>
      </c>
      <c r="D149" s="11">
        <v>7326</v>
      </c>
      <c r="E149" s="8"/>
      <c r="F149" s="8"/>
      <c r="G149" s="63"/>
    </row>
    <row r="150" spans="1:9" x14ac:dyDescent="0.2">
      <c r="A150" s="34">
        <f t="shared" si="7"/>
        <v>150</v>
      </c>
      <c r="B150" s="3" t="s">
        <v>333</v>
      </c>
      <c r="C150" s="11">
        <v>2202</v>
      </c>
      <c r="D150" s="11">
        <v>2011</v>
      </c>
      <c r="E150" s="8"/>
      <c r="F150" s="8"/>
    </row>
    <row r="151" spans="1:9" x14ac:dyDescent="0.2">
      <c r="A151" s="34">
        <f t="shared" si="7"/>
        <v>151</v>
      </c>
      <c r="B151" s="3" t="s">
        <v>296</v>
      </c>
      <c r="C151" s="11">
        <v>900</v>
      </c>
      <c r="D151" s="11">
        <v>800</v>
      </c>
      <c r="E151" s="8"/>
      <c r="F151" s="8"/>
    </row>
    <row r="152" spans="1:9" x14ac:dyDescent="0.2">
      <c r="A152" s="34">
        <f t="shared" si="7"/>
        <v>152</v>
      </c>
      <c r="B152" s="3" t="s">
        <v>320</v>
      </c>
      <c r="C152" s="11">
        <v>1500</v>
      </c>
      <c r="D152" s="11">
        <v>1000</v>
      </c>
      <c r="E152" s="8"/>
      <c r="F152" s="8"/>
    </row>
    <row r="153" spans="1:9" x14ac:dyDescent="0.2">
      <c r="A153" s="34">
        <f t="shared" si="7"/>
        <v>153</v>
      </c>
      <c r="B153" s="3" t="s">
        <v>143</v>
      </c>
      <c r="C153" s="11">
        <v>2300</v>
      </c>
      <c r="D153" s="11">
        <v>2250</v>
      </c>
      <c r="E153" s="8"/>
      <c r="F153" s="8"/>
    </row>
    <row r="154" spans="1:9" x14ac:dyDescent="0.2">
      <c r="A154" s="34">
        <f t="shared" si="7"/>
        <v>154</v>
      </c>
      <c r="B154" s="3" t="s">
        <v>24</v>
      </c>
      <c r="C154" s="11">
        <v>22000</v>
      </c>
      <c r="D154" s="11">
        <v>19400</v>
      </c>
      <c r="E154" s="8"/>
      <c r="F154" s="8"/>
    </row>
    <row r="155" spans="1:9" x14ac:dyDescent="0.2">
      <c r="A155" s="34">
        <f t="shared" si="7"/>
        <v>155</v>
      </c>
      <c r="B155" s="3" t="s">
        <v>294</v>
      </c>
      <c r="C155" s="11">
        <v>24252</v>
      </c>
      <c r="D155" s="11">
        <v>22047</v>
      </c>
      <c r="E155" s="8"/>
      <c r="F155" s="8"/>
    </row>
    <row r="156" spans="1:9" x14ac:dyDescent="0.2">
      <c r="A156" s="34">
        <f t="shared" si="7"/>
        <v>156</v>
      </c>
      <c r="B156" s="3" t="s">
        <v>308</v>
      </c>
      <c r="C156" s="11">
        <v>3000</v>
      </c>
      <c r="D156" s="11">
        <v>3300</v>
      </c>
      <c r="E156" s="8"/>
      <c r="F156" s="8"/>
    </row>
    <row r="157" spans="1:9" x14ac:dyDescent="0.2">
      <c r="A157" s="34">
        <f t="shared" si="7"/>
        <v>157</v>
      </c>
      <c r="B157" s="3" t="s">
        <v>388</v>
      </c>
      <c r="C157" s="11">
        <v>42713</v>
      </c>
      <c r="D157" s="11">
        <v>28532</v>
      </c>
      <c r="E157" s="8"/>
      <c r="F157" s="8"/>
      <c r="G157" s="36"/>
    </row>
    <row r="158" spans="1:9" x14ac:dyDescent="0.2">
      <c r="A158" s="34">
        <f t="shared" si="7"/>
        <v>158</v>
      </c>
      <c r="B158" s="3" t="s">
        <v>389</v>
      </c>
      <c r="C158" s="11">
        <v>6422</v>
      </c>
      <c r="D158" s="11">
        <v>4150</v>
      </c>
      <c r="E158" s="8"/>
      <c r="F158" s="8"/>
    </row>
    <row r="159" spans="1:9" x14ac:dyDescent="0.2">
      <c r="A159" s="34">
        <f t="shared" si="7"/>
        <v>159</v>
      </c>
      <c r="B159" s="3" t="s">
        <v>390</v>
      </c>
      <c r="C159" s="11">
        <v>1709</v>
      </c>
      <c r="D159" s="11"/>
      <c r="E159" s="8"/>
      <c r="F159" s="8"/>
    </row>
    <row r="160" spans="1:9" x14ac:dyDescent="0.2">
      <c r="A160" s="34">
        <f t="shared" si="7"/>
        <v>160</v>
      </c>
      <c r="B160" s="3" t="s">
        <v>391</v>
      </c>
      <c r="C160" s="11">
        <v>500</v>
      </c>
      <c r="D160" s="11"/>
      <c r="E160" s="8"/>
      <c r="F160" s="8"/>
    </row>
    <row r="161" spans="1:6" x14ac:dyDescent="0.2">
      <c r="A161" s="34">
        <f t="shared" si="7"/>
        <v>161</v>
      </c>
      <c r="B161" s="3" t="s">
        <v>376</v>
      </c>
      <c r="C161" s="11">
        <v>3700</v>
      </c>
      <c r="D161" s="11">
        <v>3912</v>
      </c>
      <c r="E161" s="8"/>
      <c r="F161" s="8"/>
    </row>
    <row r="162" spans="1:6" x14ac:dyDescent="0.2">
      <c r="A162" s="34">
        <f t="shared" si="7"/>
        <v>162</v>
      </c>
      <c r="B162" s="3" t="s">
        <v>377</v>
      </c>
      <c r="C162" s="11">
        <v>7500</v>
      </c>
      <c r="D162" s="11">
        <v>5000</v>
      </c>
      <c r="E162" s="8"/>
      <c r="F162" s="8"/>
    </row>
    <row r="163" spans="1:6" x14ac:dyDescent="0.2">
      <c r="A163" s="34">
        <f t="shared" si="7"/>
        <v>163</v>
      </c>
      <c r="B163" s="3" t="s">
        <v>378</v>
      </c>
      <c r="C163" s="11">
        <v>10500</v>
      </c>
      <c r="D163" s="11">
        <v>10000</v>
      </c>
      <c r="E163" s="8"/>
      <c r="F163" s="8"/>
    </row>
    <row r="164" spans="1:6" x14ac:dyDescent="0.2">
      <c r="A164" s="34">
        <f t="shared" si="7"/>
        <v>164</v>
      </c>
      <c r="B164" s="3" t="s">
        <v>379</v>
      </c>
      <c r="C164" s="11">
        <v>3000</v>
      </c>
      <c r="D164" s="11">
        <v>5500</v>
      </c>
      <c r="E164" s="8"/>
      <c r="F164" s="8"/>
    </row>
    <row r="165" spans="1:6" x14ac:dyDescent="0.2">
      <c r="A165" s="34">
        <f t="shared" si="7"/>
        <v>165</v>
      </c>
      <c r="B165" s="3" t="s">
        <v>392</v>
      </c>
      <c r="C165" s="11">
        <v>1500</v>
      </c>
      <c r="D165" s="11">
        <v>1400</v>
      </c>
      <c r="E165" s="8"/>
      <c r="F165" s="8"/>
    </row>
    <row r="166" spans="1:6" x14ac:dyDescent="0.2">
      <c r="A166" s="34">
        <f t="shared" si="7"/>
        <v>166</v>
      </c>
      <c r="B166" s="3" t="s">
        <v>393</v>
      </c>
      <c r="C166" s="11">
        <v>500</v>
      </c>
      <c r="D166" s="11"/>
      <c r="E166" s="8"/>
      <c r="F166" s="8"/>
    </row>
    <row r="167" spans="1:6" x14ac:dyDescent="0.2">
      <c r="A167" s="34">
        <f t="shared" si="7"/>
        <v>167</v>
      </c>
      <c r="B167" s="3" t="s">
        <v>17</v>
      </c>
      <c r="C167" s="11">
        <v>3000</v>
      </c>
      <c r="D167" s="11">
        <v>2000</v>
      </c>
      <c r="E167" s="8"/>
      <c r="F167" s="8"/>
    </row>
    <row r="168" spans="1:6" x14ac:dyDescent="0.2">
      <c r="A168" s="34">
        <f t="shared" si="7"/>
        <v>168</v>
      </c>
      <c r="B168" s="3" t="s">
        <v>15</v>
      </c>
      <c r="C168" s="11">
        <v>2500</v>
      </c>
      <c r="D168" s="11">
        <v>2500</v>
      </c>
      <c r="E168" s="8"/>
      <c r="F168" s="8"/>
    </row>
    <row r="169" spans="1:6" x14ac:dyDescent="0.2">
      <c r="A169" s="34">
        <f t="shared" si="7"/>
        <v>169</v>
      </c>
      <c r="B169" s="3" t="s">
        <v>168</v>
      </c>
      <c r="C169" s="11">
        <v>2000</v>
      </c>
      <c r="D169" s="11">
        <v>1200</v>
      </c>
      <c r="E169" s="8"/>
      <c r="F169" s="8"/>
    </row>
    <row r="170" spans="1:6" x14ac:dyDescent="0.2">
      <c r="A170" s="34">
        <f t="shared" si="7"/>
        <v>170</v>
      </c>
      <c r="B170" s="3" t="s">
        <v>352</v>
      </c>
      <c r="C170" s="11">
        <v>4500</v>
      </c>
      <c r="D170" s="11">
        <v>4500</v>
      </c>
      <c r="E170" s="8"/>
      <c r="F170" s="8"/>
    </row>
    <row r="171" spans="1:6" x14ac:dyDescent="0.2">
      <c r="A171" s="34">
        <f t="shared" si="7"/>
        <v>171</v>
      </c>
      <c r="B171" s="3" t="s">
        <v>309</v>
      </c>
      <c r="C171" s="11">
        <v>500</v>
      </c>
      <c r="D171" s="11">
        <v>440</v>
      </c>
      <c r="E171" s="8"/>
      <c r="F171" s="8"/>
    </row>
    <row r="172" spans="1:6" x14ac:dyDescent="0.2">
      <c r="A172" s="34">
        <f t="shared" si="7"/>
        <v>172</v>
      </c>
      <c r="B172" s="3" t="s">
        <v>367</v>
      </c>
      <c r="C172" s="11">
        <v>6000</v>
      </c>
      <c r="D172" s="11">
        <v>5500</v>
      </c>
      <c r="E172" s="8"/>
      <c r="F172" s="8"/>
    </row>
    <row r="173" spans="1:6" x14ac:dyDescent="0.2">
      <c r="A173" s="34">
        <f t="shared" si="7"/>
        <v>173</v>
      </c>
      <c r="B173" s="3" t="s">
        <v>302</v>
      </c>
      <c r="C173" s="11">
        <v>3000</v>
      </c>
      <c r="D173" s="11">
        <v>3000</v>
      </c>
      <c r="E173" s="8"/>
      <c r="F173" s="8"/>
    </row>
    <row r="174" spans="1:6" x14ac:dyDescent="0.2">
      <c r="A174" s="34">
        <f t="shared" si="7"/>
        <v>174</v>
      </c>
      <c r="B174" s="3" t="s">
        <v>371</v>
      </c>
      <c r="C174" s="11"/>
      <c r="D174" s="11">
        <v>65</v>
      </c>
      <c r="E174" s="3"/>
    </row>
    <row r="175" spans="1:6" x14ac:dyDescent="0.2">
      <c r="A175" s="34">
        <f t="shared" si="7"/>
        <v>175</v>
      </c>
      <c r="B175" s="3" t="s">
        <v>310</v>
      </c>
      <c r="C175" s="11">
        <v>1200</v>
      </c>
      <c r="D175" s="11">
        <v>1150</v>
      </c>
      <c r="E175" s="8"/>
      <c r="F175" s="8"/>
    </row>
    <row r="176" spans="1:6" x14ac:dyDescent="0.2">
      <c r="A176" s="34">
        <f t="shared" si="7"/>
        <v>176</v>
      </c>
      <c r="B176" s="3" t="s">
        <v>346</v>
      </c>
      <c r="C176" s="8"/>
      <c r="D176" s="8">
        <v>2000</v>
      </c>
      <c r="E176" s="8"/>
      <c r="F176" s="8"/>
    </row>
    <row r="177" spans="1:6" x14ac:dyDescent="0.2">
      <c r="A177" s="34">
        <f t="shared" si="7"/>
        <v>177</v>
      </c>
      <c r="B177" s="3" t="s">
        <v>347</v>
      </c>
      <c r="C177" s="8">
        <v>1650</v>
      </c>
      <c r="D177" s="8">
        <v>1650</v>
      </c>
      <c r="E177" s="8"/>
      <c r="F177" s="8"/>
    </row>
    <row r="178" spans="1:6" x14ac:dyDescent="0.2">
      <c r="A178" s="34">
        <f t="shared" si="7"/>
        <v>178</v>
      </c>
      <c r="B178" s="3" t="s">
        <v>353</v>
      </c>
      <c r="C178" s="8"/>
      <c r="D178" s="8">
        <v>1250</v>
      </c>
      <c r="E178" s="8"/>
      <c r="F178" s="8"/>
    </row>
    <row r="179" spans="1:6" x14ac:dyDescent="0.2">
      <c r="A179" s="34">
        <f t="shared" si="7"/>
        <v>179</v>
      </c>
      <c r="B179" s="3"/>
      <c r="C179" s="6">
        <f>SUM(C142:C178)</f>
        <v>307254</v>
      </c>
      <c r="D179" s="6">
        <f>SUM(D142:D178)</f>
        <v>273199</v>
      </c>
      <c r="E179" s="3"/>
      <c r="F179" s="8"/>
    </row>
    <row r="180" spans="1:6" x14ac:dyDescent="0.2">
      <c r="A180" s="34">
        <f t="shared" si="7"/>
        <v>180</v>
      </c>
      <c r="B180" s="3"/>
      <c r="C180" s="3"/>
      <c r="D180" s="3"/>
      <c r="E180" s="8"/>
      <c r="F180" s="8"/>
    </row>
    <row r="181" spans="1:6" x14ac:dyDescent="0.2">
      <c r="A181" s="34">
        <f t="shared" si="7"/>
        <v>181</v>
      </c>
      <c r="B181" s="3"/>
      <c r="C181" s="3"/>
      <c r="D181" s="3"/>
      <c r="E181" s="8"/>
      <c r="F181" s="8"/>
    </row>
    <row r="182" spans="1:6" x14ac:dyDescent="0.2">
      <c r="A182" s="34">
        <f t="shared" si="7"/>
        <v>182</v>
      </c>
      <c r="B182" s="3"/>
      <c r="C182" s="3"/>
      <c r="D182" s="3"/>
      <c r="E182" s="8"/>
      <c r="F182" s="8"/>
    </row>
    <row r="183" spans="1:6" x14ac:dyDescent="0.2">
      <c r="A183" s="34">
        <f t="shared" si="7"/>
        <v>183</v>
      </c>
      <c r="B183" s="3"/>
      <c r="C183" s="3"/>
      <c r="D183" s="3"/>
      <c r="E183" s="8"/>
      <c r="F183" s="8"/>
    </row>
    <row r="184" spans="1:6" x14ac:dyDescent="0.2">
      <c r="A184" s="34">
        <f t="shared" si="7"/>
        <v>184</v>
      </c>
      <c r="E184" s="8"/>
      <c r="F184" s="8"/>
    </row>
    <row r="185" spans="1:6" x14ac:dyDescent="0.2">
      <c r="A185" s="34">
        <f t="shared" si="7"/>
        <v>185</v>
      </c>
      <c r="E185" s="8"/>
      <c r="F185" s="8"/>
    </row>
    <row r="186" spans="1:6" x14ac:dyDescent="0.2">
      <c r="A186" s="34">
        <f t="shared" si="7"/>
        <v>186</v>
      </c>
      <c r="E186" s="8"/>
      <c r="F186" s="8"/>
    </row>
    <row r="187" spans="1:6" ht="14.1" customHeight="1" x14ac:dyDescent="0.2">
      <c r="A187" s="34">
        <f t="shared" si="7"/>
        <v>187</v>
      </c>
      <c r="B187" s="90" t="s">
        <v>0</v>
      </c>
      <c r="C187" s="90"/>
      <c r="D187" s="90"/>
      <c r="E187" s="90"/>
      <c r="F187" s="6"/>
    </row>
    <row r="188" spans="1:6" ht="14.1" customHeight="1" x14ac:dyDescent="0.2">
      <c r="A188" s="34">
        <f t="shared" si="7"/>
        <v>188</v>
      </c>
      <c r="B188" s="90" t="s">
        <v>187</v>
      </c>
      <c r="C188" s="90"/>
      <c r="D188" s="90"/>
      <c r="E188" s="90"/>
      <c r="F188" s="6"/>
    </row>
    <row r="189" spans="1:6" x14ac:dyDescent="0.2">
      <c r="A189" s="34">
        <f t="shared" si="7"/>
        <v>189</v>
      </c>
      <c r="B189" s="90" t="s">
        <v>186</v>
      </c>
      <c r="C189" s="90"/>
      <c r="D189" s="90"/>
      <c r="E189" s="90"/>
      <c r="F189" s="6"/>
    </row>
    <row r="190" spans="1:6" x14ac:dyDescent="0.2">
      <c r="A190" s="34">
        <f t="shared" si="7"/>
        <v>190</v>
      </c>
      <c r="B190" s="90" t="s">
        <v>386</v>
      </c>
      <c r="C190" s="90"/>
      <c r="D190" s="90"/>
      <c r="E190" s="90"/>
      <c r="F190" s="6"/>
    </row>
    <row r="191" spans="1:6" x14ac:dyDescent="0.2">
      <c r="A191" s="34">
        <f t="shared" si="7"/>
        <v>191</v>
      </c>
      <c r="B191" s="12"/>
      <c r="C191" s="12"/>
      <c r="D191" s="12"/>
      <c r="E191" s="58"/>
      <c r="F191" s="8"/>
    </row>
    <row r="192" spans="1:6" ht="14.25" customHeight="1" x14ac:dyDescent="0.2">
      <c r="A192" s="34">
        <f t="shared" si="7"/>
        <v>192</v>
      </c>
      <c r="B192" s="3"/>
      <c r="C192" s="9" t="s">
        <v>387</v>
      </c>
      <c r="D192" s="9" t="s">
        <v>362</v>
      </c>
      <c r="E192" s="91"/>
      <c r="F192" s="8"/>
    </row>
    <row r="193" spans="1:6" x14ac:dyDescent="0.2">
      <c r="A193" s="34">
        <f t="shared" si="7"/>
        <v>193</v>
      </c>
      <c r="B193" s="3"/>
      <c r="C193" s="3"/>
      <c r="D193" s="3"/>
      <c r="E193" s="91"/>
      <c r="F193" s="8"/>
    </row>
    <row r="194" spans="1:6" x14ac:dyDescent="0.2">
      <c r="A194" s="34">
        <f t="shared" si="7"/>
        <v>194</v>
      </c>
      <c r="B194" s="4" t="s">
        <v>29</v>
      </c>
      <c r="C194" s="4"/>
      <c r="D194" s="4"/>
      <c r="E194" s="91"/>
      <c r="F194" s="8"/>
    </row>
    <row r="195" spans="1:6" x14ac:dyDescent="0.2">
      <c r="A195" s="34">
        <f t="shared" ref="A195:A258" si="8">A194+1</f>
        <v>195</v>
      </c>
      <c r="B195" s="3" t="s">
        <v>30</v>
      </c>
      <c r="C195" s="10">
        <v>77227</v>
      </c>
      <c r="D195" s="6">
        <v>72005</v>
      </c>
      <c r="E195" s="91"/>
      <c r="F195" s="8"/>
    </row>
    <row r="196" spans="1:6" x14ac:dyDescent="0.2">
      <c r="A196" s="34">
        <f t="shared" si="8"/>
        <v>196</v>
      </c>
      <c r="B196" s="3"/>
      <c r="C196" s="3"/>
      <c r="D196" s="3"/>
      <c r="E196" s="91"/>
      <c r="F196" s="8"/>
    </row>
    <row r="197" spans="1:6" x14ac:dyDescent="0.2">
      <c r="A197" s="34">
        <f t="shared" si="8"/>
        <v>197</v>
      </c>
      <c r="B197" s="4" t="s">
        <v>349</v>
      </c>
      <c r="C197" s="10">
        <v>5888</v>
      </c>
      <c r="D197" s="10">
        <v>5888</v>
      </c>
      <c r="E197" s="91"/>
      <c r="F197" s="8"/>
    </row>
    <row r="198" spans="1:6" x14ac:dyDescent="0.2">
      <c r="A198" s="34">
        <f t="shared" si="8"/>
        <v>198</v>
      </c>
      <c r="B198" s="3"/>
      <c r="C198" s="3"/>
      <c r="D198" s="3"/>
      <c r="E198" s="91"/>
      <c r="F198" s="8"/>
    </row>
    <row r="199" spans="1:6" x14ac:dyDescent="0.2">
      <c r="A199" s="34">
        <f t="shared" si="8"/>
        <v>199</v>
      </c>
      <c r="B199" s="4" t="s">
        <v>31</v>
      </c>
      <c r="C199" s="4"/>
      <c r="D199" s="4"/>
      <c r="E199" s="59"/>
      <c r="F199" s="8"/>
    </row>
    <row r="200" spans="1:6" x14ac:dyDescent="0.2">
      <c r="A200" s="34">
        <f t="shared" si="8"/>
        <v>200</v>
      </c>
      <c r="B200" s="3" t="s">
        <v>334</v>
      </c>
      <c r="C200" s="11">
        <v>8000</v>
      </c>
      <c r="D200" s="11">
        <v>10000</v>
      </c>
      <c r="E200" s="8"/>
      <c r="F200" s="8"/>
    </row>
    <row r="201" spans="1:6" x14ac:dyDescent="0.2">
      <c r="A201" s="34">
        <f t="shared" si="8"/>
        <v>201</v>
      </c>
      <c r="B201" s="3" t="s">
        <v>354</v>
      </c>
      <c r="C201" s="11">
        <v>7200</v>
      </c>
      <c r="D201" s="11">
        <v>6089</v>
      </c>
      <c r="E201" s="8"/>
      <c r="F201" s="8"/>
    </row>
    <row r="202" spans="1:6" x14ac:dyDescent="0.2">
      <c r="A202" s="34">
        <f t="shared" si="8"/>
        <v>202</v>
      </c>
      <c r="B202" s="3" t="s">
        <v>34</v>
      </c>
      <c r="C202" s="11">
        <v>1100</v>
      </c>
      <c r="D202" s="11">
        <v>1030</v>
      </c>
      <c r="E202" s="8"/>
      <c r="F202" s="8"/>
    </row>
    <row r="203" spans="1:6" x14ac:dyDescent="0.2">
      <c r="A203" s="34">
        <f t="shared" si="8"/>
        <v>203</v>
      </c>
      <c r="B203" s="3" t="s">
        <v>37</v>
      </c>
      <c r="C203" s="11">
        <v>87794</v>
      </c>
      <c r="D203" s="11">
        <v>80924</v>
      </c>
      <c r="E203" s="8"/>
      <c r="F203" s="8"/>
    </row>
    <row r="204" spans="1:6" x14ac:dyDescent="0.2">
      <c r="A204" s="34">
        <f t="shared" si="8"/>
        <v>204</v>
      </c>
      <c r="B204" s="3" t="s">
        <v>36</v>
      </c>
      <c r="C204" s="11">
        <v>1200</v>
      </c>
      <c r="D204" s="11">
        <v>1118</v>
      </c>
      <c r="E204" s="8"/>
      <c r="F204" s="8"/>
    </row>
    <row r="205" spans="1:6" x14ac:dyDescent="0.2">
      <c r="A205" s="34">
        <f t="shared" si="8"/>
        <v>205</v>
      </c>
      <c r="B205" s="3" t="s">
        <v>360</v>
      </c>
      <c r="C205" s="8">
        <v>700</v>
      </c>
      <c r="D205" s="8">
        <v>700</v>
      </c>
      <c r="E205" s="8"/>
      <c r="F205" s="8"/>
    </row>
    <row r="206" spans="1:6" x14ac:dyDescent="0.2">
      <c r="A206" s="34">
        <f t="shared" si="8"/>
        <v>206</v>
      </c>
      <c r="B206" s="3"/>
      <c r="C206" s="6">
        <f>SUM(C200:C205)</f>
        <v>105994</v>
      </c>
      <c r="D206" s="6">
        <f>SUM(D200:D205)</f>
        <v>99861</v>
      </c>
      <c r="E206" s="8"/>
      <c r="F206" s="8"/>
    </row>
    <row r="207" spans="1:6" x14ac:dyDescent="0.2">
      <c r="A207" s="34">
        <f t="shared" si="8"/>
        <v>207</v>
      </c>
      <c r="B207" s="3"/>
      <c r="C207" s="3"/>
      <c r="D207" s="3"/>
      <c r="E207" s="8"/>
      <c r="F207" s="8"/>
    </row>
    <row r="208" spans="1:6" x14ac:dyDescent="0.2">
      <c r="A208" s="34">
        <f t="shared" si="8"/>
        <v>208</v>
      </c>
      <c r="B208" s="3" t="s">
        <v>321</v>
      </c>
      <c r="C208" s="30">
        <f>C139+C179+C195+C197+C206</f>
        <v>574733</v>
      </c>
      <c r="D208" s="30">
        <f>D139+D179+D195+D197+D206</f>
        <v>528321</v>
      </c>
      <c r="E208" s="8"/>
      <c r="F208" s="8"/>
    </row>
    <row r="209" spans="1:6" x14ac:dyDescent="0.2">
      <c r="A209" s="34">
        <f t="shared" si="8"/>
        <v>209</v>
      </c>
      <c r="B209" s="3"/>
      <c r="C209" s="6"/>
      <c r="D209" s="6"/>
      <c r="E209" s="8"/>
      <c r="F209" s="8"/>
    </row>
    <row r="210" spans="1:6" x14ac:dyDescent="0.2">
      <c r="A210" s="34">
        <f t="shared" si="8"/>
        <v>210</v>
      </c>
      <c r="B210" s="3"/>
      <c r="C210" s="3"/>
      <c r="D210" s="3"/>
      <c r="E210" s="8"/>
      <c r="F210" s="8"/>
    </row>
    <row r="211" spans="1:6" x14ac:dyDescent="0.2">
      <c r="A211" s="34">
        <f t="shared" si="8"/>
        <v>211</v>
      </c>
      <c r="B211" s="4" t="s">
        <v>39</v>
      </c>
      <c r="C211" s="4"/>
      <c r="D211" s="4"/>
      <c r="E211" s="3"/>
      <c r="F211" s="8"/>
    </row>
    <row r="212" spans="1:6" x14ac:dyDescent="0.2">
      <c r="A212" s="34">
        <f t="shared" si="8"/>
        <v>212</v>
      </c>
      <c r="B212" s="4" t="s">
        <v>40</v>
      </c>
      <c r="C212" s="4"/>
      <c r="D212" s="4"/>
      <c r="E212" s="3"/>
      <c r="F212" s="8"/>
    </row>
    <row r="213" spans="1:6" x14ac:dyDescent="0.2">
      <c r="A213" s="34">
        <f t="shared" si="8"/>
        <v>213</v>
      </c>
      <c r="B213" s="3" t="s">
        <v>41</v>
      </c>
      <c r="C213" s="10">
        <v>124310</v>
      </c>
      <c r="D213" s="6">
        <v>121198</v>
      </c>
      <c r="E213" s="8"/>
      <c r="F213" s="8"/>
    </row>
    <row r="214" spans="1:6" x14ac:dyDescent="0.2">
      <c r="A214" s="34">
        <f t="shared" si="8"/>
        <v>214</v>
      </c>
      <c r="B214" s="3"/>
      <c r="C214" s="3"/>
      <c r="D214" s="3"/>
      <c r="E214" s="3"/>
      <c r="F214" s="8"/>
    </row>
    <row r="215" spans="1:6" x14ac:dyDescent="0.2">
      <c r="A215" s="34">
        <f t="shared" si="8"/>
        <v>215</v>
      </c>
      <c r="B215" s="4" t="s">
        <v>42</v>
      </c>
      <c r="C215" s="4"/>
      <c r="D215" s="4"/>
      <c r="E215" s="3"/>
      <c r="F215" s="8"/>
    </row>
    <row r="216" spans="1:6" x14ac:dyDescent="0.2">
      <c r="A216" s="34">
        <f t="shared" si="8"/>
        <v>216</v>
      </c>
      <c r="B216" s="3" t="s">
        <v>298</v>
      </c>
      <c r="C216" s="11"/>
      <c r="D216" s="11">
        <v>14580</v>
      </c>
      <c r="E216" s="3"/>
      <c r="F216" s="8"/>
    </row>
    <row r="217" spans="1:6" x14ac:dyDescent="0.2">
      <c r="A217" s="34">
        <f t="shared" si="8"/>
        <v>217</v>
      </c>
      <c r="B217" s="3" t="s">
        <v>372</v>
      </c>
      <c r="C217" s="11">
        <v>5000</v>
      </c>
      <c r="D217" s="11">
        <v>5000</v>
      </c>
      <c r="E217" s="3"/>
      <c r="F217" s="8"/>
    </row>
    <row r="218" spans="1:6" x14ac:dyDescent="0.2">
      <c r="A218" s="34">
        <f t="shared" si="8"/>
        <v>218</v>
      </c>
      <c r="B218" s="3" t="s">
        <v>373</v>
      </c>
      <c r="C218" s="11">
        <v>116568</v>
      </c>
      <c r="D218" s="11">
        <v>73697</v>
      </c>
      <c r="E218" s="3"/>
      <c r="F218" s="8"/>
    </row>
    <row r="219" spans="1:6" x14ac:dyDescent="0.2">
      <c r="A219" s="34">
        <f t="shared" si="8"/>
        <v>219</v>
      </c>
      <c r="B219" s="3" t="s">
        <v>337</v>
      </c>
      <c r="C219" s="11">
        <v>3000</v>
      </c>
      <c r="D219" s="11">
        <v>2800</v>
      </c>
      <c r="E219" s="8"/>
      <c r="F219" s="8"/>
    </row>
    <row r="220" spans="1:6" x14ac:dyDescent="0.2">
      <c r="A220" s="34">
        <f t="shared" si="8"/>
        <v>220</v>
      </c>
      <c r="B220" s="3" t="s">
        <v>338</v>
      </c>
      <c r="C220" s="11">
        <v>3750</v>
      </c>
      <c r="D220" s="11">
        <v>3350</v>
      </c>
      <c r="E220" s="8"/>
      <c r="F220" s="8"/>
    </row>
    <row r="221" spans="1:6" x14ac:dyDescent="0.2">
      <c r="A221" s="34">
        <f t="shared" si="8"/>
        <v>221</v>
      </c>
      <c r="B221" s="3" t="s">
        <v>45</v>
      </c>
      <c r="C221" s="11">
        <v>2900</v>
      </c>
      <c r="D221" s="11">
        <v>2789</v>
      </c>
      <c r="E221" s="8"/>
      <c r="F221" s="8"/>
    </row>
    <row r="222" spans="1:6" x14ac:dyDescent="0.2">
      <c r="A222" s="34">
        <f t="shared" si="8"/>
        <v>222</v>
      </c>
      <c r="B222" s="3" t="s">
        <v>46</v>
      </c>
      <c r="C222" s="11">
        <v>500</v>
      </c>
      <c r="D222" s="11">
        <v>1200</v>
      </c>
      <c r="E222" s="8"/>
      <c r="F222" s="8"/>
    </row>
    <row r="223" spans="1:6" x14ac:dyDescent="0.2">
      <c r="A223" s="34">
        <f t="shared" si="8"/>
        <v>223</v>
      </c>
      <c r="B223" s="3" t="s">
        <v>47</v>
      </c>
      <c r="C223" s="11"/>
      <c r="D223" s="11">
        <v>600</v>
      </c>
      <c r="E223" s="8"/>
      <c r="F223" s="8"/>
    </row>
    <row r="224" spans="1:6" x14ac:dyDescent="0.2">
      <c r="A224" s="34">
        <f t="shared" si="8"/>
        <v>224</v>
      </c>
      <c r="B224" s="3" t="s">
        <v>52</v>
      </c>
      <c r="C224" s="11">
        <v>500</v>
      </c>
      <c r="D224" s="11">
        <v>500</v>
      </c>
      <c r="E224" s="8"/>
      <c r="F224" s="8"/>
    </row>
    <row r="225" spans="1:6" x14ac:dyDescent="0.2">
      <c r="A225" s="34">
        <f t="shared" si="8"/>
        <v>225</v>
      </c>
      <c r="B225" s="3" t="s">
        <v>53</v>
      </c>
      <c r="C225" s="11">
        <v>3750</v>
      </c>
      <c r="D225" s="11">
        <v>3650</v>
      </c>
      <c r="E225" s="8"/>
      <c r="F225" s="8"/>
    </row>
    <row r="226" spans="1:6" x14ac:dyDescent="0.2">
      <c r="A226" s="34">
        <f t="shared" si="8"/>
        <v>226</v>
      </c>
      <c r="B226" s="3" t="s">
        <v>54</v>
      </c>
      <c r="C226" s="11">
        <v>2950</v>
      </c>
      <c r="D226" s="11">
        <v>2790</v>
      </c>
      <c r="E226" s="8"/>
      <c r="F226" s="8"/>
    </row>
    <row r="227" spans="1:6" x14ac:dyDescent="0.2">
      <c r="A227" s="34">
        <f t="shared" si="8"/>
        <v>227</v>
      </c>
      <c r="B227" s="3" t="s">
        <v>55</v>
      </c>
      <c r="C227" s="11">
        <v>3000</v>
      </c>
      <c r="D227" s="11">
        <v>3000</v>
      </c>
      <c r="E227" s="8"/>
      <c r="F227" s="8"/>
    </row>
    <row r="228" spans="1:6" x14ac:dyDescent="0.2">
      <c r="A228" s="34">
        <f t="shared" si="8"/>
        <v>228</v>
      </c>
      <c r="B228" s="3" t="s">
        <v>50</v>
      </c>
      <c r="C228" s="11">
        <v>1650</v>
      </c>
      <c r="D228" s="11">
        <v>1500</v>
      </c>
      <c r="E228" s="8"/>
      <c r="F228" s="8"/>
    </row>
    <row r="229" spans="1:6" x14ac:dyDescent="0.2">
      <c r="A229" s="34">
        <f t="shared" si="8"/>
        <v>229</v>
      </c>
      <c r="B229" s="3" t="s">
        <v>343</v>
      </c>
      <c r="C229" s="11">
        <v>4500</v>
      </c>
      <c r="D229" s="11">
        <v>4450</v>
      </c>
      <c r="E229" s="8"/>
      <c r="F229" s="8"/>
    </row>
    <row r="230" spans="1:6" x14ac:dyDescent="0.2">
      <c r="A230" s="34">
        <f t="shared" si="8"/>
        <v>230</v>
      </c>
      <c r="B230" s="3" t="s">
        <v>192</v>
      </c>
      <c r="C230" s="11">
        <v>15380</v>
      </c>
      <c r="D230" s="11">
        <v>14397</v>
      </c>
      <c r="E230" s="8"/>
      <c r="F230" s="8"/>
    </row>
    <row r="231" spans="1:6" x14ac:dyDescent="0.2">
      <c r="A231" s="34">
        <f t="shared" si="8"/>
        <v>231</v>
      </c>
      <c r="B231" s="3"/>
      <c r="C231" s="6">
        <f>SUM(C216:C230)</f>
        <v>163448</v>
      </c>
      <c r="D231" s="6">
        <f>SUM(D216:D230)</f>
        <v>134303</v>
      </c>
      <c r="E231" s="8"/>
      <c r="F231" s="8"/>
    </row>
    <row r="232" spans="1:6" x14ac:dyDescent="0.2">
      <c r="A232" s="34">
        <f t="shared" si="8"/>
        <v>232</v>
      </c>
      <c r="B232" s="3"/>
      <c r="C232" s="6"/>
      <c r="D232" s="6"/>
      <c r="E232" s="8"/>
      <c r="F232" s="8"/>
    </row>
    <row r="233" spans="1:6" x14ac:dyDescent="0.2">
      <c r="A233" s="34">
        <f t="shared" si="8"/>
        <v>233</v>
      </c>
      <c r="B233" s="4" t="s">
        <v>394</v>
      </c>
      <c r="C233" s="6"/>
      <c r="D233" s="6"/>
      <c r="E233" s="8"/>
      <c r="F233" s="8"/>
    </row>
    <row r="234" spans="1:6" x14ac:dyDescent="0.2">
      <c r="A234" s="34">
        <f t="shared" si="8"/>
        <v>234</v>
      </c>
      <c r="B234" s="3" t="s">
        <v>395</v>
      </c>
      <c r="C234" s="8">
        <v>300</v>
      </c>
      <c r="D234" s="6"/>
      <c r="E234" s="8"/>
      <c r="F234" s="8"/>
    </row>
    <row r="235" spans="1:6" x14ac:dyDescent="0.2">
      <c r="A235" s="34">
        <f t="shared" si="8"/>
        <v>235</v>
      </c>
      <c r="B235" s="3" t="s">
        <v>396</v>
      </c>
      <c r="C235" s="8">
        <v>1500</v>
      </c>
      <c r="D235" s="6"/>
      <c r="E235" s="8"/>
      <c r="F235" s="8"/>
    </row>
    <row r="236" spans="1:6" x14ac:dyDescent="0.2">
      <c r="A236" s="34">
        <f t="shared" si="8"/>
        <v>236</v>
      </c>
      <c r="B236" s="3" t="s">
        <v>397</v>
      </c>
      <c r="C236" s="8">
        <v>1200</v>
      </c>
      <c r="D236" s="6"/>
      <c r="E236" s="8"/>
      <c r="F236" s="8"/>
    </row>
    <row r="237" spans="1:6" x14ac:dyDescent="0.2">
      <c r="A237" s="34">
        <f t="shared" si="8"/>
        <v>237</v>
      </c>
      <c r="B237" s="3"/>
      <c r="C237" s="6">
        <f>SUM(C234:C236)</f>
        <v>3000</v>
      </c>
      <c r="D237" s="6">
        <f>SUM(D234:D236)</f>
        <v>0</v>
      </c>
      <c r="E237" s="8"/>
      <c r="F237" s="8"/>
    </row>
    <row r="238" spans="1:6" x14ac:dyDescent="0.2">
      <c r="A238" s="34">
        <f t="shared" si="8"/>
        <v>238</v>
      </c>
      <c r="B238" s="3"/>
      <c r="C238" s="6"/>
      <c r="D238" s="6"/>
      <c r="E238" s="8"/>
      <c r="F238" s="8"/>
    </row>
    <row r="239" spans="1:6" x14ac:dyDescent="0.2">
      <c r="A239" s="34">
        <f t="shared" si="8"/>
        <v>239</v>
      </c>
      <c r="B239" s="4" t="s">
        <v>31</v>
      </c>
      <c r="C239" s="4"/>
      <c r="D239" s="4"/>
      <c r="E239" s="8"/>
      <c r="F239" s="8"/>
    </row>
    <row r="240" spans="1:6" x14ac:dyDescent="0.2">
      <c r="A240" s="34">
        <f t="shared" si="8"/>
        <v>240</v>
      </c>
      <c r="B240" s="3" t="s">
        <v>191</v>
      </c>
      <c r="C240" s="11">
        <v>6886</v>
      </c>
      <c r="D240" s="11">
        <v>5705</v>
      </c>
      <c r="E240" s="8"/>
      <c r="F240" s="8"/>
    </row>
    <row r="241" spans="1:6" x14ac:dyDescent="0.2">
      <c r="A241" s="34">
        <f t="shared" si="8"/>
        <v>241</v>
      </c>
      <c r="B241" s="3" t="s">
        <v>306</v>
      </c>
      <c r="C241" s="11">
        <v>1200</v>
      </c>
      <c r="D241" s="11">
        <v>1200</v>
      </c>
      <c r="E241" s="8"/>
      <c r="F241" s="8"/>
    </row>
    <row r="242" spans="1:6" x14ac:dyDescent="0.2">
      <c r="A242" s="34">
        <f t="shared" si="8"/>
        <v>242</v>
      </c>
      <c r="B242" s="3"/>
      <c r="C242" s="6">
        <f>SUM(C240:C241)</f>
        <v>8086</v>
      </c>
      <c r="D242" s="6">
        <f>SUM(D240:D241)</f>
        <v>6905</v>
      </c>
      <c r="E242" s="8"/>
      <c r="F242" s="8"/>
    </row>
    <row r="243" spans="1:6" x14ac:dyDescent="0.2">
      <c r="A243" s="34">
        <f t="shared" si="8"/>
        <v>243</v>
      </c>
      <c r="B243" s="3"/>
      <c r="C243" s="3"/>
      <c r="D243" s="3"/>
      <c r="E243" s="8"/>
      <c r="F243" s="8"/>
    </row>
    <row r="244" spans="1:6" x14ac:dyDescent="0.2">
      <c r="A244" s="34">
        <f t="shared" si="8"/>
        <v>244</v>
      </c>
      <c r="B244" s="3" t="s">
        <v>322</v>
      </c>
      <c r="C244" s="30">
        <f>C213+C231+C237+C242</f>
        <v>298844</v>
      </c>
      <c r="D244" s="30">
        <f>D213+D231+D237+D242</f>
        <v>262406</v>
      </c>
      <c r="E244" s="8"/>
      <c r="F244" s="8"/>
    </row>
    <row r="245" spans="1:6" x14ac:dyDescent="0.2">
      <c r="A245" s="34">
        <f t="shared" si="8"/>
        <v>245</v>
      </c>
      <c r="B245" s="3"/>
      <c r="C245" s="88"/>
      <c r="D245" s="88"/>
      <c r="E245" s="8"/>
      <c r="F245" s="8"/>
    </row>
    <row r="246" spans="1:6" x14ac:dyDescent="0.2">
      <c r="A246" s="34">
        <f t="shared" si="8"/>
        <v>246</v>
      </c>
      <c r="B246" s="3"/>
      <c r="C246" s="88"/>
      <c r="D246" s="88"/>
      <c r="E246" s="8"/>
      <c r="F246" s="8"/>
    </row>
    <row r="247" spans="1:6" x14ac:dyDescent="0.2">
      <c r="A247" s="34">
        <f t="shared" si="8"/>
        <v>247</v>
      </c>
      <c r="B247" s="3"/>
      <c r="C247" s="88"/>
      <c r="D247" s="88"/>
      <c r="E247" s="8"/>
      <c r="F247" s="8"/>
    </row>
    <row r="248" spans="1:6" x14ac:dyDescent="0.2">
      <c r="A248" s="34">
        <f t="shared" si="8"/>
        <v>248</v>
      </c>
      <c r="E248" s="8"/>
      <c r="F248" s="8"/>
    </row>
    <row r="249" spans="1:6" ht="14.1" customHeight="1" x14ac:dyDescent="0.2">
      <c r="A249" s="34">
        <f t="shared" si="8"/>
        <v>249</v>
      </c>
      <c r="B249" s="90" t="s">
        <v>0</v>
      </c>
      <c r="C249" s="90"/>
      <c r="D249" s="90"/>
      <c r="E249" s="90"/>
      <c r="F249" s="6"/>
    </row>
    <row r="250" spans="1:6" ht="14.1" customHeight="1" x14ac:dyDescent="0.2">
      <c r="A250" s="34">
        <f t="shared" si="8"/>
        <v>250</v>
      </c>
      <c r="B250" s="90" t="s">
        <v>187</v>
      </c>
      <c r="C250" s="90"/>
      <c r="D250" s="90"/>
      <c r="E250" s="90"/>
      <c r="F250" s="6"/>
    </row>
    <row r="251" spans="1:6" x14ac:dyDescent="0.2">
      <c r="A251" s="34">
        <f t="shared" si="8"/>
        <v>251</v>
      </c>
      <c r="B251" s="90" t="s">
        <v>186</v>
      </c>
      <c r="C251" s="90"/>
      <c r="D251" s="90"/>
      <c r="E251" s="90"/>
      <c r="F251" s="6"/>
    </row>
    <row r="252" spans="1:6" x14ac:dyDescent="0.2">
      <c r="A252" s="34">
        <f t="shared" si="8"/>
        <v>252</v>
      </c>
      <c r="B252" s="90" t="s">
        <v>386</v>
      </c>
      <c r="C252" s="90"/>
      <c r="D252" s="90"/>
      <c r="E252" s="90"/>
      <c r="F252" s="6"/>
    </row>
    <row r="253" spans="1:6" x14ac:dyDescent="0.2">
      <c r="A253" s="34">
        <f t="shared" si="8"/>
        <v>253</v>
      </c>
      <c r="B253" s="9"/>
      <c r="C253" s="9"/>
      <c r="D253" s="9"/>
      <c r="E253" s="9"/>
      <c r="F253" s="8"/>
    </row>
    <row r="254" spans="1:6" ht="14.25" customHeight="1" x14ac:dyDescent="0.2">
      <c r="A254" s="34">
        <f t="shared" si="8"/>
        <v>254</v>
      </c>
      <c r="B254" s="3"/>
      <c r="C254" s="9" t="s">
        <v>387</v>
      </c>
      <c r="D254" s="9" t="s">
        <v>362</v>
      </c>
      <c r="E254" s="91"/>
      <c r="F254" s="8"/>
    </row>
    <row r="255" spans="1:6" x14ac:dyDescent="0.2">
      <c r="A255" s="34">
        <f t="shared" si="8"/>
        <v>255</v>
      </c>
      <c r="B255" s="3"/>
      <c r="C255" s="3"/>
      <c r="D255" s="3"/>
      <c r="E255" s="91"/>
      <c r="F255" s="8"/>
    </row>
    <row r="256" spans="1:6" x14ac:dyDescent="0.2">
      <c r="A256" s="34">
        <f t="shared" si="8"/>
        <v>256</v>
      </c>
      <c r="B256" s="4" t="s">
        <v>57</v>
      </c>
      <c r="C256" s="4"/>
      <c r="D256" s="4"/>
      <c r="E256" s="91"/>
      <c r="F256" s="8"/>
    </row>
    <row r="257" spans="1:11" ht="15" x14ac:dyDescent="0.25">
      <c r="A257" s="34">
        <f t="shared" si="8"/>
        <v>257</v>
      </c>
      <c r="B257" s="4" t="s">
        <v>58</v>
      </c>
      <c r="C257" s="4"/>
      <c r="D257" s="4"/>
      <c r="E257" s="91"/>
      <c r="F257" s="82"/>
      <c r="G257" s="83"/>
      <c r="H257" s="83"/>
      <c r="I257" s="83"/>
      <c r="J257" s="84"/>
      <c r="K257" s="84"/>
    </row>
    <row r="258" spans="1:11" x14ac:dyDescent="0.2">
      <c r="A258" s="34">
        <f t="shared" si="8"/>
        <v>258</v>
      </c>
      <c r="B258" s="3" t="s">
        <v>59</v>
      </c>
      <c r="C258" s="11">
        <v>120019</v>
      </c>
      <c r="D258" s="11">
        <v>133180</v>
      </c>
      <c r="E258" s="91"/>
      <c r="F258" s="82"/>
      <c r="G258" s="83"/>
      <c r="H258" s="85"/>
      <c r="I258" s="86"/>
      <c r="J258" s="87"/>
      <c r="K258" s="87"/>
    </row>
    <row r="259" spans="1:11" x14ac:dyDescent="0.2">
      <c r="A259" s="34">
        <f t="shared" ref="A259:A322" si="9">A258+1</f>
        <v>259</v>
      </c>
      <c r="B259" s="3" t="s">
        <v>60</v>
      </c>
      <c r="C259" s="11">
        <v>18029</v>
      </c>
      <c r="D259" s="11">
        <v>21309</v>
      </c>
      <c r="E259" s="91"/>
      <c r="F259" s="82"/>
      <c r="G259" s="83"/>
      <c r="H259" s="85"/>
      <c r="I259" s="86"/>
      <c r="J259" s="87"/>
      <c r="K259" s="87"/>
    </row>
    <row r="260" spans="1:11" x14ac:dyDescent="0.2">
      <c r="A260" s="34">
        <f t="shared" si="9"/>
        <v>260</v>
      </c>
      <c r="B260" s="3" t="s">
        <v>410</v>
      </c>
      <c r="C260" s="11">
        <v>4370</v>
      </c>
      <c r="D260" s="11">
        <v>4055</v>
      </c>
      <c r="E260" s="91"/>
      <c r="F260" s="82"/>
      <c r="G260" s="83"/>
      <c r="H260" s="85"/>
      <c r="I260" s="86"/>
      <c r="J260" s="87"/>
      <c r="K260" s="87"/>
    </row>
    <row r="261" spans="1:11" x14ac:dyDescent="0.2">
      <c r="A261" s="34">
        <f t="shared" si="9"/>
        <v>261</v>
      </c>
      <c r="B261" s="3" t="s">
        <v>65</v>
      </c>
      <c r="C261" s="11">
        <v>1000</v>
      </c>
      <c r="D261" s="11">
        <v>1000</v>
      </c>
      <c r="E261" s="91"/>
      <c r="F261" s="8"/>
      <c r="J261" s="36"/>
      <c r="K261" s="36"/>
    </row>
    <row r="262" spans="1:11" x14ac:dyDescent="0.2">
      <c r="A262" s="34">
        <f t="shared" si="9"/>
        <v>262</v>
      </c>
      <c r="B262" s="3" t="s">
        <v>62</v>
      </c>
      <c r="C262" s="11">
        <v>5000</v>
      </c>
      <c r="D262" s="11">
        <v>5000</v>
      </c>
      <c r="E262" s="91"/>
      <c r="F262" s="8"/>
    </row>
    <row r="263" spans="1:11" x14ac:dyDescent="0.2">
      <c r="A263" s="34">
        <f t="shared" si="9"/>
        <v>263</v>
      </c>
      <c r="B263" s="3" t="s">
        <v>63</v>
      </c>
      <c r="C263" s="11">
        <v>10000</v>
      </c>
      <c r="D263" s="11">
        <v>3500</v>
      </c>
      <c r="E263" s="91"/>
      <c r="F263" s="8"/>
      <c r="G263" s="73"/>
    </row>
    <row r="264" spans="1:11" x14ac:dyDescent="0.2">
      <c r="A264" s="34">
        <f t="shared" si="9"/>
        <v>264</v>
      </c>
      <c r="B264" s="3" t="s">
        <v>335</v>
      </c>
      <c r="C264" s="11">
        <v>20000</v>
      </c>
      <c r="D264" s="11">
        <v>50000</v>
      </c>
      <c r="E264" s="91"/>
      <c r="F264" s="8"/>
    </row>
    <row r="265" spans="1:11" x14ac:dyDescent="0.2">
      <c r="A265" s="34">
        <f t="shared" si="9"/>
        <v>265</v>
      </c>
      <c r="B265" s="3" t="s">
        <v>381</v>
      </c>
      <c r="C265" s="11">
        <v>1000</v>
      </c>
      <c r="D265" s="11"/>
      <c r="E265" s="91"/>
      <c r="F265" s="8"/>
      <c r="H265" s="64"/>
    </row>
    <row r="266" spans="1:11" x14ac:dyDescent="0.2">
      <c r="A266" s="34">
        <f t="shared" si="9"/>
        <v>266</v>
      </c>
      <c r="B266" s="3" t="s">
        <v>380</v>
      </c>
      <c r="C266" s="11">
        <v>30000</v>
      </c>
      <c r="D266" s="11">
        <v>25000</v>
      </c>
      <c r="E266" s="8"/>
      <c r="F266" s="8"/>
      <c r="H266" s="53"/>
    </row>
    <row r="267" spans="1:11" x14ac:dyDescent="0.2">
      <c r="A267" s="34">
        <f t="shared" si="9"/>
        <v>267</v>
      </c>
      <c r="B267" s="3" t="s">
        <v>69</v>
      </c>
      <c r="C267" s="11">
        <v>32000</v>
      </c>
      <c r="D267" s="11">
        <v>32000</v>
      </c>
      <c r="E267" s="8"/>
      <c r="F267" s="8"/>
      <c r="G267" s="60"/>
    </row>
    <row r="268" spans="1:11" x14ac:dyDescent="0.2">
      <c r="A268" s="34">
        <f t="shared" si="9"/>
        <v>268</v>
      </c>
      <c r="B268" s="3" t="s">
        <v>68</v>
      </c>
      <c r="C268" s="11">
        <v>6000</v>
      </c>
      <c r="D268" s="11">
        <v>6000</v>
      </c>
      <c r="E268" s="8"/>
      <c r="F268" s="8"/>
      <c r="G268" s="63"/>
    </row>
    <row r="269" spans="1:11" x14ac:dyDescent="0.2">
      <c r="A269" s="34">
        <f t="shared" si="9"/>
        <v>269</v>
      </c>
      <c r="B269" s="3" t="s">
        <v>70</v>
      </c>
      <c r="C269" s="11">
        <v>2100</v>
      </c>
      <c r="D269" s="11">
        <v>1179</v>
      </c>
      <c r="E269" s="8"/>
      <c r="F269" s="8"/>
    </row>
    <row r="270" spans="1:11" x14ac:dyDescent="0.2">
      <c r="A270" s="34">
        <f t="shared" si="9"/>
        <v>270</v>
      </c>
      <c r="B270" s="3" t="s">
        <v>317</v>
      </c>
      <c r="C270" s="11">
        <v>25000</v>
      </c>
      <c r="D270" s="11">
        <v>25000</v>
      </c>
      <c r="E270" s="8"/>
      <c r="F270" s="8"/>
    </row>
    <row r="271" spans="1:11" x14ac:dyDescent="0.2">
      <c r="A271" s="34">
        <f t="shared" si="9"/>
        <v>271</v>
      </c>
      <c r="B271" s="3" t="s">
        <v>336</v>
      </c>
      <c r="C271" s="11">
        <v>2900</v>
      </c>
      <c r="D271" s="11">
        <v>2789</v>
      </c>
      <c r="E271" s="8"/>
      <c r="F271" s="8"/>
    </row>
    <row r="272" spans="1:11" x14ac:dyDescent="0.2">
      <c r="A272" s="34">
        <f t="shared" si="9"/>
        <v>272</v>
      </c>
      <c r="B272" s="3" t="s">
        <v>339</v>
      </c>
      <c r="C272" s="11">
        <v>1500</v>
      </c>
      <c r="D272" s="11">
        <v>1300</v>
      </c>
      <c r="E272" s="8"/>
      <c r="F272" s="8"/>
    </row>
    <row r="273" spans="1:6" x14ac:dyDescent="0.2">
      <c r="A273" s="34">
        <f t="shared" si="9"/>
        <v>273</v>
      </c>
      <c r="B273" s="3" t="s">
        <v>315</v>
      </c>
      <c r="C273" s="11">
        <v>3000</v>
      </c>
      <c r="D273" s="11">
        <v>2800</v>
      </c>
      <c r="E273" s="8"/>
      <c r="F273" s="8"/>
    </row>
    <row r="274" spans="1:6" x14ac:dyDescent="0.2">
      <c r="A274" s="34">
        <f t="shared" si="9"/>
        <v>274</v>
      </c>
      <c r="B274" s="3" t="s">
        <v>316</v>
      </c>
      <c r="C274" s="11">
        <v>2000</v>
      </c>
      <c r="D274" s="11">
        <v>2000</v>
      </c>
      <c r="E274" s="8"/>
      <c r="F274" s="8"/>
    </row>
    <row r="275" spans="1:6" x14ac:dyDescent="0.2">
      <c r="A275" s="34">
        <f t="shared" si="9"/>
        <v>275</v>
      </c>
      <c r="B275" s="3" t="s">
        <v>307</v>
      </c>
      <c r="C275" s="11">
        <v>1000</v>
      </c>
      <c r="D275" s="11">
        <v>1000</v>
      </c>
      <c r="E275" s="8"/>
      <c r="F275" s="8"/>
    </row>
    <row r="276" spans="1:6" x14ac:dyDescent="0.2">
      <c r="A276" s="34">
        <f t="shared" si="9"/>
        <v>276</v>
      </c>
      <c r="B276" s="3" t="s">
        <v>281</v>
      </c>
      <c r="C276" s="11">
        <v>5000</v>
      </c>
      <c r="D276" s="11">
        <v>4200</v>
      </c>
      <c r="E276" s="8"/>
      <c r="F276" s="8"/>
    </row>
    <row r="277" spans="1:6" x14ac:dyDescent="0.2">
      <c r="A277" s="34">
        <f t="shared" si="9"/>
        <v>277</v>
      </c>
      <c r="B277" s="3" t="s">
        <v>297</v>
      </c>
      <c r="C277" s="8">
        <v>750</v>
      </c>
      <c r="D277" s="8">
        <v>500</v>
      </c>
      <c r="E277" s="8"/>
      <c r="F277" s="8"/>
    </row>
    <row r="278" spans="1:6" x14ac:dyDescent="0.2">
      <c r="A278" s="34">
        <f t="shared" si="9"/>
        <v>278</v>
      </c>
      <c r="B278" s="3" t="s">
        <v>382</v>
      </c>
      <c r="C278" s="8"/>
      <c r="D278" s="8">
        <v>1200</v>
      </c>
      <c r="E278" s="8"/>
      <c r="F278" s="8"/>
    </row>
    <row r="279" spans="1:6" x14ac:dyDescent="0.2">
      <c r="A279" s="34">
        <f t="shared" si="9"/>
        <v>279</v>
      </c>
      <c r="B279" s="3" t="s">
        <v>340</v>
      </c>
      <c r="C279" s="8"/>
      <c r="D279" s="8">
        <v>7641</v>
      </c>
      <c r="E279" s="8"/>
      <c r="F279" s="8"/>
    </row>
    <row r="280" spans="1:6" x14ac:dyDescent="0.2">
      <c r="A280" s="34">
        <f t="shared" si="9"/>
        <v>280</v>
      </c>
      <c r="B280" s="3" t="s">
        <v>359</v>
      </c>
      <c r="C280" s="8">
        <v>30000</v>
      </c>
      <c r="D280" s="8">
        <v>25000</v>
      </c>
      <c r="E280" s="8"/>
      <c r="F280" s="8"/>
    </row>
    <row r="281" spans="1:6" x14ac:dyDescent="0.2">
      <c r="A281" s="34">
        <f t="shared" si="9"/>
        <v>281</v>
      </c>
      <c r="B281" s="3"/>
      <c r="C281" s="6">
        <f>SUM(C258:C280)</f>
        <v>320668</v>
      </c>
      <c r="D281" s="6">
        <f>SUM(D258:D280)</f>
        <v>355653</v>
      </c>
      <c r="E281" s="8"/>
      <c r="F281" s="8"/>
    </row>
    <row r="282" spans="1:6" x14ac:dyDescent="0.2">
      <c r="A282" s="34">
        <f t="shared" si="9"/>
        <v>282</v>
      </c>
      <c r="B282" s="3"/>
      <c r="C282" s="11"/>
      <c r="D282" s="3"/>
      <c r="E282" s="8"/>
      <c r="F282" s="8"/>
    </row>
    <row r="283" spans="1:6" x14ac:dyDescent="0.2">
      <c r="A283" s="34">
        <f t="shared" si="9"/>
        <v>283</v>
      </c>
      <c r="B283" s="4" t="s">
        <v>75</v>
      </c>
      <c r="C283" s="10"/>
      <c r="D283" s="4"/>
      <c r="E283" s="8"/>
      <c r="F283" s="8"/>
    </row>
    <row r="284" spans="1:6" x14ac:dyDescent="0.2">
      <c r="A284" s="34">
        <f t="shared" si="9"/>
        <v>284</v>
      </c>
      <c r="B284" s="3" t="s">
        <v>76</v>
      </c>
      <c r="C284" s="10">
        <v>189431</v>
      </c>
      <c r="D284" s="10">
        <v>174306</v>
      </c>
      <c r="E284" s="8"/>
      <c r="F284" s="8"/>
    </row>
    <row r="285" spans="1:6" x14ac:dyDescent="0.2">
      <c r="A285" s="34">
        <f t="shared" si="9"/>
        <v>285</v>
      </c>
      <c r="B285" s="3"/>
      <c r="C285" s="11"/>
      <c r="D285" s="11"/>
      <c r="E285" s="8"/>
      <c r="F285" s="8"/>
    </row>
    <row r="286" spans="1:6" x14ac:dyDescent="0.2">
      <c r="A286" s="34">
        <f t="shared" si="9"/>
        <v>286</v>
      </c>
      <c r="B286" s="4" t="s">
        <v>77</v>
      </c>
      <c r="C286" s="10"/>
      <c r="D286" s="10"/>
      <c r="E286" s="8"/>
      <c r="F286" s="8"/>
    </row>
    <row r="287" spans="1:6" x14ac:dyDescent="0.2">
      <c r="A287" s="34">
        <f t="shared" si="9"/>
        <v>287</v>
      </c>
      <c r="B287" s="3" t="s">
        <v>78</v>
      </c>
      <c r="C287" s="6">
        <v>10000</v>
      </c>
      <c r="D287" s="6">
        <v>9250</v>
      </c>
      <c r="E287" s="8"/>
      <c r="F287" s="8"/>
    </row>
    <row r="288" spans="1:6" x14ac:dyDescent="0.2">
      <c r="A288" s="34">
        <f t="shared" si="9"/>
        <v>288</v>
      </c>
      <c r="B288" s="3"/>
      <c r="C288" s="11"/>
      <c r="D288" s="3"/>
      <c r="E288" s="8"/>
      <c r="F288" s="8"/>
    </row>
    <row r="289" spans="1:6" x14ac:dyDescent="0.2">
      <c r="A289" s="34">
        <f t="shared" si="9"/>
        <v>289</v>
      </c>
      <c r="B289" s="4" t="s">
        <v>79</v>
      </c>
      <c r="C289" s="10"/>
      <c r="D289" s="4"/>
      <c r="E289" s="8"/>
      <c r="F289" s="8"/>
    </row>
    <row r="290" spans="1:6" x14ac:dyDescent="0.2">
      <c r="A290" s="34">
        <f t="shared" si="9"/>
        <v>290</v>
      </c>
      <c r="B290" s="3" t="s">
        <v>189</v>
      </c>
      <c r="C290" s="10">
        <v>2000</v>
      </c>
      <c r="D290" s="6">
        <v>2000</v>
      </c>
      <c r="E290" s="8"/>
      <c r="F290" s="8"/>
    </row>
    <row r="291" spans="1:6" x14ac:dyDescent="0.2">
      <c r="A291" s="34">
        <f t="shared" si="9"/>
        <v>291</v>
      </c>
      <c r="B291" s="3"/>
      <c r="C291" s="11"/>
      <c r="D291" s="3"/>
      <c r="E291" s="8"/>
      <c r="F291" s="8"/>
    </row>
    <row r="292" spans="1:6" x14ac:dyDescent="0.2">
      <c r="A292" s="34">
        <f t="shared" si="9"/>
        <v>292</v>
      </c>
      <c r="B292" s="3" t="s">
        <v>323</v>
      </c>
      <c r="C292" s="30">
        <f>C281+C284+C287+C290</f>
        <v>522099</v>
      </c>
      <c r="D292" s="30">
        <f>D281+D284+D287+D290</f>
        <v>541209</v>
      </c>
      <c r="E292" s="8"/>
      <c r="F292" s="8"/>
    </row>
    <row r="293" spans="1:6" x14ac:dyDescent="0.2">
      <c r="A293" s="34">
        <f t="shared" si="9"/>
        <v>293</v>
      </c>
      <c r="B293" s="3"/>
      <c r="C293" s="6"/>
      <c r="D293" s="6"/>
      <c r="E293" s="8"/>
      <c r="F293" s="8"/>
    </row>
    <row r="294" spans="1:6" x14ac:dyDescent="0.2">
      <c r="A294" s="34">
        <f t="shared" si="9"/>
        <v>294</v>
      </c>
      <c r="E294" s="8"/>
      <c r="F294" s="8"/>
    </row>
    <row r="295" spans="1:6" x14ac:dyDescent="0.2">
      <c r="A295" s="34">
        <f t="shared" si="9"/>
        <v>295</v>
      </c>
      <c r="E295" s="8"/>
      <c r="F295" s="8"/>
    </row>
    <row r="296" spans="1:6" x14ac:dyDescent="0.2">
      <c r="A296" s="34">
        <f t="shared" si="9"/>
        <v>296</v>
      </c>
      <c r="E296" s="8"/>
      <c r="F296" s="8"/>
    </row>
    <row r="297" spans="1:6" x14ac:dyDescent="0.2">
      <c r="A297" s="34">
        <f t="shared" si="9"/>
        <v>297</v>
      </c>
      <c r="E297" s="8"/>
      <c r="F297" s="8"/>
    </row>
    <row r="298" spans="1:6" x14ac:dyDescent="0.2">
      <c r="A298" s="34">
        <f t="shared" si="9"/>
        <v>298</v>
      </c>
      <c r="E298" s="8"/>
      <c r="F298" s="8"/>
    </row>
    <row r="299" spans="1:6" x14ac:dyDescent="0.2">
      <c r="A299" s="34">
        <f t="shared" si="9"/>
        <v>299</v>
      </c>
      <c r="E299" s="8"/>
      <c r="F299" s="8"/>
    </row>
    <row r="300" spans="1:6" x14ac:dyDescent="0.2">
      <c r="A300" s="34">
        <f t="shared" si="9"/>
        <v>300</v>
      </c>
      <c r="E300" s="8"/>
      <c r="F300" s="8"/>
    </row>
    <row r="301" spans="1:6" x14ac:dyDescent="0.2">
      <c r="A301" s="34">
        <f t="shared" si="9"/>
        <v>301</v>
      </c>
      <c r="E301" s="8"/>
      <c r="F301" s="8"/>
    </row>
    <row r="302" spans="1:6" x14ac:dyDescent="0.2">
      <c r="A302" s="34">
        <f t="shared" si="9"/>
        <v>302</v>
      </c>
      <c r="E302" s="8"/>
      <c r="F302" s="8"/>
    </row>
    <row r="303" spans="1:6" x14ac:dyDescent="0.2">
      <c r="A303" s="34">
        <f t="shared" si="9"/>
        <v>303</v>
      </c>
      <c r="B303" s="3"/>
      <c r="C303" s="6"/>
      <c r="D303" s="6"/>
      <c r="E303" s="8"/>
      <c r="F303" s="8"/>
    </row>
    <row r="304" spans="1:6" x14ac:dyDescent="0.2">
      <c r="A304" s="34">
        <f t="shared" si="9"/>
        <v>304</v>
      </c>
      <c r="B304" s="3"/>
      <c r="C304" s="6"/>
      <c r="D304" s="6"/>
      <c r="E304" s="8"/>
      <c r="F304" s="8"/>
    </row>
    <row r="305" spans="1:11" x14ac:dyDescent="0.2">
      <c r="A305" s="34">
        <f t="shared" si="9"/>
        <v>305</v>
      </c>
      <c r="B305" s="3"/>
      <c r="C305" s="6"/>
      <c r="D305" s="6"/>
      <c r="E305" s="8"/>
      <c r="F305" s="8"/>
    </row>
    <row r="306" spans="1:11" x14ac:dyDescent="0.2">
      <c r="A306" s="34">
        <f t="shared" si="9"/>
        <v>306</v>
      </c>
      <c r="B306" s="3"/>
      <c r="C306" s="6"/>
      <c r="D306" s="6"/>
      <c r="E306" s="8"/>
      <c r="F306" s="8"/>
    </row>
    <row r="307" spans="1:11" x14ac:dyDescent="0.2">
      <c r="A307" s="34">
        <f t="shared" si="9"/>
        <v>307</v>
      </c>
      <c r="B307" s="3"/>
      <c r="C307" s="6"/>
      <c r="D307" s="6"/>
      <c r="E307" s="8"/>
      <c r="F307" s="8"/>
    </row>
    <row r="308" spans="1:11" x14ac:dyDescent="0.2">
      <c r="A308" s="34">
        <f t="shared" si="9"/>
        <v>308</v>
      </c>
      <c r="B308" s="3"/>
      <c r="C308" s="6"/>
      <c r="D308" s="6"/>
      <c r="E308" s="8"/>
      <c r="F308" s="8"/>
    </row>
    <row r="309" spans="1:11" x14ac:dyDescent="0.2">
      <c r="A309" s="34">
        <f t="shared" si="9"/>
        <v>309</v>
      </c>
      <c r="B309" s="3"/>
      <c r="C309" s="6"/>
      <c r="D309" s="6"/>
      <c r="E309" s="8"/>
      <c r="F309" s="8"/>
    </row>
    <row r="310" spans="1:11" x14ac:dyDescent="0.2">
      <c r="A310" s="34">
        <f t="shared" si="9"/>
        <v>310</v>
      </c>
      <c r="B310" s="3"/>
      <c r="C310" s="6"/>
      <c r="D310" s="6"/>
      <c r="E310" s="8"/>
      <c r="F310" s="8"/>
    </row>
    <row r="311" spans="1:11" x14ac:dyDescent="0.2">
      <c r="A311" s="34">
        <f t="shared" si="9"/>
        <v>311</v>
      </c>
      <c r="B311" s="90" t="s">
        <v>0</v>
      </c>
      <c r="C311" s="90"/>
      <c r="D311" s="90"/>
      <c r="E311" s="90"/>
      <c r="F311" s="8"/>
    </row>
    <row r="312" spans="1:11" x14ac:dyDescent="0.2">
      <c r="A312" s="34">
        <f t="shared" si="9"/>
        <v>312</v>
      </c>
      <c r="B312" s="90" t="s">
        <v>187</v>
      </c>
      <c r="C312" s="90"/>
      <c r="D312" s="90"/>
      <c r="E312" s="90"/>
      <c r="F312" s="8"/>
    </row>
    <row r="313" spans="1:11" x14ac:dyDescent="0.2">
      <c r="A313" s="34">
        <f t="shared" si="9"/>
        <v>313</v>
      </c>
      <c r="B313" s="90" t="s">
        <v>186</v>
      </c>
      <c r="C313" s="90"/>
      <c r="D313" s="90"/>
      <c r="E313" s="90"/>
      <c r="F313" s="8"/>
    </row>
    <row r="314" spans="1:11" x14ac:dyDescent="0.2">
      <c r="A314" s="34">
        <f t="shared" si="9"/>
        <v>314</v>
      </c>
      <c r="B314" s="90" t="s">
        <v>386</v>
      </c>
      <c r="C314" s="90"/>
      <c r="D314" s="90"/>
      <c r="E314" s="90"/>
      <c r="F314" s="8"/>
    </row>
    <row r="315" spans="1:11" x14ac:dyDescent="0.2">
      <c r="A315" s="34">
        <f t="shared" si="9"/>
        <v>315</v>
      </c>
      <c r="B315" s="12"/>
      <c r="C315" s="12"/>
      <c r="D315" s="12"/>
      <c r="E315" s="12"/>
      <c r="F315" s="8"/>
    </row>
    <row r="316" spans="1:11" x14ac:dyDescent="0.2">
      <c r="A316" s="34">
        <f t="shared" si="9"/>
        <v>316</v>
      </c>
      <c r="B316" s="3"/>
      <c r="C316" s="9" t="s">
        <v>387</v>
      </c>
      <c r="D316" s="9" t="s">
        <v>362</v>
      </c>
      <c r="E316" s="8"/>
      <c r="F316" s="8"/>
    </row>
    <row r="317" spans="1:11" ht="15" x14ac:dyDescent="0.25">
      <c r="A317" s="34">
        <f t="shared" si="9"/>
        <v>317</v>
      </c>
      <c r="B317" s="3"/>
      <c r="C317" s="6"/>
      <c r="D317" s="6"/>
      <c r="E317" s="8"/>
      <c r="F317" s="8"/>
      <c r="J317" s="84"/>
      <c r="K317" s="84"/>
    </row>
    <row r="318" spans="1:11" x14ac:dyDescent="0.2">
      <c r="A318" s="34">
        <f t="shared" si="9"/>
        <v>318</v>
      </c>
      <c r="B318" s="4" t="s">
        <v>81</v>
      </c>
      <c r="C318" s="10"/>
      <c r="D318" s="4"/>
      <c r="E318" s="3"/>
      <c r="F318" s="8"/>
      <c r="G318" s="60"/>
      <c r="H318" s="68"/>
      <c r="J318" s="87"/>
      <c r="K318" s="87"/>
    </row>
    <row r="319" spans="1:11" x14ac:dyDescent="0.2">
      <c r="A319" s="34">
        <f t="shared" si="9"/>
        <v>319</v>
      </c>
      <c r="B319" s="4" t="s">
        <v>82</v>
      </c>
      <c r="C319" s="10"/>
      <c r="D319" s="4"/>
      <c r="E319" s="3"/>
      <c r="F319" s="8"/>
      <c r="H319" s="68"/>
      <c r="I319" s="31"/>
      <c r="J319" s="87"/>
      <c r="K319" s="87"/>
    </row>
    <row r="320" spans="1:11" x14ac:dyDescent="0.2">
      <c r="A320" s="34">
        <f t="shared" si="9"/>
        <v>320</v>
      </c>
      <c r="B320" s="3" t="s">
        <v>411</v>
      </c>
      <c r="C320" s="11">
        <v>22515</v>
      </c>
      <c r="D320" s="11">
        <v>21606</v>
      </c>
      <c r="E320" s="8"/>
      <c r="F320" s="8"/>
      <c r="G320" s="60"/>
      <c r="J320" s="87"/>
      <c r="K320" s="87"/>
    </row>
    <row r="321" spans="1:7" x14ac:dyDescent="0.2">
      <c r="A321" s="34">
        <f t="shared" si="9"/>
        <v>321</v>
      </c>
      <c r="B321" s="3" t="s">
        <v>60</v>
      </c>
      <c r="C321" s="11">
        <v>3602</v>
      </c>
      <c r="D321" s="11">
        <v>3250</v>
      </c>
      <c r="E321" s="69"/>
      <c r="F321" s="8"/>
    </row>
    <row r="322" spans="1:7" x14ac:dyDescent="0.2">
      <c r="A322" s="34">
        <f t="shared" si="9"/>
        <v>322</v>
      </c>
      <c r="B322" s="3" t="s">
        <v>292</v>
      </c>
      <c r="C322" s="11">
        <v>37000</v>
      </c>
      <c r="D322" s="11">
        <v>35000</v>
      </c>
      <c r="E322" s="8"/>
      <c r="F322" s="8"/>
    </row>
    <row r="323" spans="1:7" x14ac:dyDescent="0.2">
      <c r="A323" s="34">
        <f t="shared" ref="A323:A386" si="10">A322+1</f>
        <v>323</v>
      </c>
      <c r="B323" s="3" t="s">
        <v>383</v>
      </c>
      <c r="C323" s="11">
        <v>3000</v>
      </c>
      <c r="D323" s="11">
        <v>3000</v>
      </c>
      <c r="E323" s="3"/>
      <c r="F323" s="8"/>
    </row>
    <row r="324" spans="1:7" x14ac:dyDescent="0.2">
      <c r="A324" s="34">
        <f t="shared" si="10"/>
        <v>324</v>
      </c>
      <c r="B324" s="3" t="s">
        <v>398</v>
      </c>
      <c r="C324" s="11">
        <v>1000</v>
      </c>
      <c r="D324" s="11"/>
      <c r="E324" s="3"/>
      <c r="F324" s="8"/>
      <c r="G324" s="70"/>
    </row>
    <row r="325" spans="1:7" x14ac:dyDescent="0.2">
      <c r="A325" s="34">
        <f t="shared" si="10"/>
        <v>325</v>
      </c>
      <c r="B325" s="3" t="s">
        <v>399</v>
      </c>
      <c r="C325" s="11">
        <v>1600</v>
      </c>
      <c r="D325" s="11"/>
      <c r="E325" s="3"/>
      <c r="F325" s="8"/>
      <c r="G325" s="36"/>
    </row>
    <row r="326" spans="1:7" x14ac:dyDescent="0.2">
      <c r="A326" s="34">
        <f t="shared" si="10"/>
        <v>326</v>
      </c>
      <c r="B326" s="3" t="s">
        <v>400</v>
      </c>
      <c r="C326" s="11">
        <v>400</v>
      </c>
      <c r="D326" s="11"/>
      <c r="E326" s="3"/>
      <c r="F326" s="8"/>
    </row>
    <row r="327" spans="1:7" x14ac:dyDescent="0.2">
      <c r="A327" s="34">
        <f t="shared" si="10"/>
        <v>327</v>
      </c>
      <c r="B327" s="3" t="s">
        <v>188</v>
      </c>
      <c r="C327" s="11">
        <v>14596</v>
      </c>
      <c r="D327" s="11">
        <v>12798</v>
      </c>
      <c r="E327" s="8"/>
      <c r="F327" s="8"/>
    </row>
    <row r="328" spans="1:7" x14ac:dyDescent="0.2">
      <c r="A328" s="34">
        <f t="shared" si="10"/>
        <v>328</v>
      </c>
      <c r="B328" s="3"/>
      <c r="C328" s="6">
        <f>SUM(C320:C327)</f>
        <v>83713</v>
      </c>
      <c r="D328" s="6">
        <f>SUM(D320:D327)</f>
        <v>75654</v>
      </c>
      <c r="E328" s="8"/>
      <c r="F328" s="8"/>
    </row>
    <row r="329" spans="1:7" x14ac:dyDescent="0.2">
      <c r="A329" s="34">
        <f t="shared" si="10"/>
        <v>329</v>
      </c>
      <c r="E329" s="56"/>
      <c r="F329" s="8"/>
    </row>
    <row r="330" spans="1:7" ht="14.25" customHeight="1" x14ac:dyDescent="0.2">
      <c r="A330" s="34">
        <f t="shared" si="10"/>
        <v>330</v>
      </c>
      <c r="B330" s="4" t="s">
        <v>174</v>
      </c>
      <c r="C330" s="4"/>
      <c r="D330" s="4"/>
      <c r="E330" s="91"/>
      <c r="F330" s="8"/>
    </row>
    <row r="331" spans="1:7" ht="14.25" customHeight="1" x14ac:dyDescent="0.2">
      <c r="A331" s="34">
        <f t="shared" si="10"/>
        <v>331</v>
      </c>
      <c r="B331" s="3" t="s">
        <v>412</v>
      </c>
      <c r="C331" s="37">
        <v>22515</v>
      </c>
      <c r="D331" s="37">
        <v>21606</v>
      </c>
      <c r="E331" s="91"/>
      <c r="F331" s="8"/>
      <c r="G331" s="63"/>
    </row>
    <row r="332" spans="1:7" ht="14.25" customHeight="1" x14ac:dyDescent="0.2">
      <c r="A332" s="34">
        <f t="shared" si="10"/>
        <v>332</v>
      </c>
      <c r="B332" s="3" t="s">
        <v>60</v>
      </c>
      <c r="C332" s="37">
        <v>3602</v>
      </c>
      <c r="D332" s="37">
        <v>3250</v>
      </c>
      <c r="E332" s="91"/>
      <c r="F332" s="8"/>
      <c r="G332" s="63"/>
    </row>
    <row r="333" spans="1:7" ht="14.25" customHeight="1" x14ac:dyDescent="0.2">
      <c r="A333" s="34">
        <f t="shared" si="10"/>
        <v>333</v>
      </c>
      <c r="B333" s="3" t="s">
        <v>288</v>
      </c>
      <c r="C333" s="11">
        <v>11500</v>
      </c>
      <c r="D333" s="11">
        <v>10500</v>
      </c>
      <c r="E333" s="91"/>
      <c r="F333" s="8"/>
    </row>
    <row r="334" spans="1:7" ht="14.25" customHeight="1" x14ac:dyDescent="0.2">
      <c r="A334" s="34">
        <f t="shared" si="10"/>
        <v>334</v>
      </c>
      <c r="B334" s="3" t="s">
        <v>185</v>
      </c>
      <c r="C334" s="11">
        <v>250</v>
      </c>
      <c r="D334" s="11">
        <v>250</v>
      </c>
      <c r="E334" s="91"/>
      <c r="F334" s="8"/>
    </row>
    <row r="335" spans="1:7" ht="14.25" customHeight="1" x14ac:dyDescent="0.2">
      <c r="A335" s="34">
        <f t="shared" si="10"/>
        <v>335</v>
      </c>
      <c r="B335" s="3"/>
      <c r="C335" s="10">
        <f>SUM(C331:C334)</f>
        <v>37867</v>
      </c>
      <c r="D335" s="10">
        <f>SUM(D331:D334)</f>
        <v>35606</v>
      </c>
      <c r="E335" s="91"/>
      <c r="F335" s="8"/>
    </row>
    <row r="336" spans="1:7" ht="14.25" customHeight="1" x14ac:dyDescent="0.2">
      <c r="A336" s="34">
        <f t="shared" si="10"/>
        <v>336</v>
      </c>
      <c r="B336" s="3"/>
      <c r="C336" s="11"/>
      <c r="D336" s="3"/>
      <c r="E336" s="91"/>
      <c r="F336" s="8"/>
    </row>
    <row r="337" spans="1:11" ht="14.25" customHeight="1" x14ac:dyDescent="0.2">
      <c r="A337" s="34">
        <f t="shared" si="10"/>
        <v>337</v>
      </c>
      <c r="B337" s="3" t="s">
        <v>324</v>
      </c>
      <c r="C337" s="30">
        <f>C328+C335</f>
        <v>121580</v>
      </c>
      <c r="D337" s="30">
        <f>D328+D335</f>
        <v>111260</v>
      </c>
      <c r="E337" s="91"/>
      <c r="F337" s="8"/>
    </row>
    <row r="338" spans="1:11" ht="14.25" customHeight="1" x14ac:dyDescent="0.2">
      <c r="A338" s="34">
        <f t="shared" si="10"/>
        <v>338</v>
      </c>
      <c r="B338" s="3"/>
      <c r="C338" s="6"/>
      <c r="D338" s="6"/>
      <c r="E338" s="91"/>
      <c r="F338" s="8"/>
    </row>
    <row r="339" spans="1:11" ht="14.25" customHeight="1" x14ac:dyDescent="0.2">
      <c r="A339" s="34">
        <f t="shared" si="10"/>
        <v>339</v>
      </c>
      <c r="B339" s="3"/>
      <c r="C339" s="6"/>
      <c r="D339" s="6"/>
      <c r="E339" s="91"/>
      <c r="F339" s="8"/>
    </row>
    <row r="340" spans="1:11" x14ac:dyDescent="0.2">
      <c r="A340" s="34">
        <f t="shared" si="10"/>
        <v>340</v>
      </c>
      <c r="B340" s="4" t="s">
        <v>84</v>
      </c>
      <c r="C340" s="10"/>
      <c r="D340" s="4"/>
      <c r="E340" s="56"/>
      <c r="F340" s="8"/>
    </row>
    <row r="341" spans="1:11" x14ac:dyDescent="0.2">
      <c r="A341" s="34">
        <f t="shared" si="10"/>
        <v>341</v>
      </c>
      <c r="B341" s="3" t="s">
        <v>85</v>
      </c>
      <c r="C341" s="11">
        <v>63518</v>
      </c>
      <c r="D341" s="11">
        <v>49218</v>
      </c>
      <c r="E341" s="8"/>
      <c r="F341" s="8"/>
    </row>
    <row r="342" spans="1:11" x14ac:dyDescent="0.2">
      <c r="A342" s="34">
        <f t="shared" si="10"/>
        <v>342</v>
      </c>
      <c r="B342" s="3" t="s">
        <v>163</v>
      </c>
      <c r="C342" s="11">
        <v>420</v>
      </c>
      <c r="D342" s="11">
        <v>420</v>
      </c>
      <c r="E342" s="8"/>
      <c r="F342" s="8"/>
    </row>
    <row r="343" spans="1:11" x14ac:dyDescent="0.2">
      <c r="A343" s="34">
        <f t="shared" si="10"/>
        <v>343</v>
      </c>
      <c r="B343" s="3" t="s">
        <v>87</v>
      </c>
      <c r="C343" s="11"/>
      <c r="D343" s="11">
        <v>1000</v>
      </c>
      <c r="E343" s="8"/>
      <c r="F343" s="8"/>
    </row>
    <row r="344" spans="1:11" ht="15" x14ac:dyDescent="0.25">
      <c r="A344" s="34">
        <f t="shared" si="10"/>
        <v>344</v>
      </c>
      <c r="B344" s="3" t="s">
        <v>284</v>
      </c>
      <c r="C344" s="11">
        <v>1200</v>
      </c>
      <c r="D344" s="11">
        <v>1000</v>
      </c>
      <c r="E344" s="8"/>
      <c r="F344" s="8"/>
      <c r="J344" s="84"/>
      <c r="K344" s="84"/>
    </row>
    <row r="345" spans="1:11" x14ac:dyDescent="0.2">
      <c r="A345" s="34">
        <f t="shared" si="10"/>
        <v>345</v>
      </c>
      <c r="B345" s="3" t="s">
        <v>355</v>
      </c>
      <c r="C345" s="11">
        <v>48500</v>
      </c>
      <c r="D345" s="11">
        <v>43820</v>
      </c>
      <c r="E345" s="8"/>
      <c r="F345" s="8"/>
      <c r="H345" s="64"/>
      <c r="J345" s="36"/>
      <c r="K345" s="36"/>
    </row>
    <row r="346" spans="1:11" x14ac:dyDescent="0.2">
      <c r="A346" s="34">
        <f t="shared" si="10"/>
        <v>346</v>
      </c>
      <c r="B346" s="3" t="s">
        <v>318</v>
      </c>
      <c r="C346" s="11">
        <v>8488</v>
      </c>
      <c r="D346" s="11">
        <v>6400</v>
      </c>
      <c r="E346" s="8"/>
      <c r="F346" s="8"/>
      <c r="G346" s="36"/>
    </row>
    <row r="347" spans="1:11" x14ac:dyDescent="0.2">
      <c r="A347" s="34">
        <f t="shared" si="10"/>
        <v>347</v>
      </c>
      <c r="B347" s="3" t="s">
        <v>290</v>
      </c>
      <c r="C347" s="11">
        <v>300</v>
      </c>
      <c r="D347" s="11">
        <v>300</v>
      </c>
      <c r="E347" s="8"/>
      <c r="F347" s="8"/>
    </row>
    <row r="348" spans="1:11" x14ac:dyDescent="0.2">
      <c r="A348" s="34">
        <f t="shared" si="10"/>
        <v>348</v>
      </c>
      <c r="B348" s="3" t="s">
        <v>325</v>
      </c>
      <c r="C348" s="30">
        <f>SUM(C341:C347)</f>
        <v>122426</v>
      </c>
      <c r="D348" s="30">
        <f>SUM(D341:D347)</f>
        <v>102158</v>
      </c>
      <c r="E348" s="3"/>
      <c r="F348" s="8"/>
    </row>
    <row r="349" spans="1:11" x14ac:dyDescent="0.2">
      <c r="A349" s="34">
        <f t="shared" si="10"/>
        <v>349</v>
      </c>
      <c r="B349" s="4"/>
      <c r="C349" s="10"/>
      <c r="D349" s="4"/>
      <c r="E349" s="8"/>
      <c r="F349" s="8"/>
    </row>
    <row r="350" spans="1:11" x14ac:dyDescent="0.2">
      <c r="A350" s="34">
        <f t="shared" si="10"/>
        <v>350</v>
      </c>
      <c r="B350" s="3"/>
      <c r="C350" s="11"/>
      <c r="D350" s="3"/>
      <c r="E350" s="8"/>
      <c r="F350" s="8"/>
    </row>
    <row r="351" spans="1:11" x14ac:dyDescent="0.2">
      <c r="A351" s="34">
        <f t="shared" si="10"/>
        <v>351</v>
      </c>
      <c r="B351" s="4" t="s">
        <v>89</v>
      </c>
      <c r="C351" s="10"/>
      <c r="D351" s="4"/>
      <c r="E351" s="3"/>
      <c r="F351" s="8"/>
    </row>
    <row r="352" spans="1:11" x14ac:dyDescent="0.2">
      <c r="A352" s="34">
        <f t="shared" si="10"/>
        <v>352</v>
      </c>
      <c r="B352" s="3" t="s">
        <v>90</v>
      </c>
      <c r="C352" s="11">
        <v>2500</v>
      </c>
      <c r="D352" s="11">
        <v>5000</v>
      </c>
      <c r="E352" s="8"/>
      <c r="F352" s="8"/>
    </row>
    <row r="353" spans="1:6" x14ac:dyDescent="0.2">
      <c r="A353" s="34">
        <f t="shared" si="10"/>
        <v>353</v>
      </c>
      <c r="B353" s="3" t="s">
        <v>304</v>
      </c>
      <c r="C353" s="11">
        <v>250</v>
      </c>
      <c r="D353" s="11">
        <v>250</v>
      </c>
      <c r="E353" s="8"/>
      <c r="F353" s="8"/>
    </row>
    <row r="354" spans="1:6" x14ac:dyDescent="0.2">
      <c r="A354" s="34">
        <f t="shared" si="10"/>
        <v>354</v>
      </c>
      <c r="B354" s="3" t="s">
        <v>293</v>
      </c>
      <c r="C354" s="11">
        <v>2450</v>
      </c>
      <c r="D354" s="11">
        <v>2389</v>
      </c>
      <c r="E354" s="3"/>
      <c r="F354" s="8"/>
    </row>
    <row r="355" spans="1:6" x14ac:dyDescent="0.2">
      <c r="A355" s="34">
        <f t="shared" si="10"/>
        <v>355</v>
      </c>
      <c r="B355" s="3" t="s">
        <v>356</v>
      </c>
      <c r="C355" s="8">
        <v>1000</v>
      </c>
      <c r="D355" s="8">
        <v>1000</v>
      </c>
      <c r="E355" s="8"/>
      <c r="F355" s="8"/>
    </row>
    <row r="356" spans="1:6" x14ac:dyDescent="0.2">
      <c r="A356" s="34">
        <f t="shared" si="10"/>
        <v>356</v>
      </c>
      <c r="B356" s="3" t="s">
        <v>374</v>
      </c>
      <c r="C356" s="11"/>
      <c r="D356" s="11">
        <v>9500</v>
      </c>
      <c r="E356" s="8"/>
      <c r="F356" s="8"/>
    </row>
    <row r="357" spans="1:6" x14ac:dyDescent="0.2">
      <c r="A357" s="34">
        <f t="shared" si="10"/>
        <v>357</v>
      </c>
      <c r="B357" s="3" t="s">
        <v>375</v>
      </c>
      <c r="C357" s="11"/>
      <c r="D357" s="11">
        <v>1400</v>
      </c>
      <c r="E357" s="8"/>
      <c r="F357" s="8"/>
    </row>
    <row r="358" spans="1:6" x14ac:dyDescent="0.2">
      <c r="A358" s="34">
        <f t="shared" si="10"/>
        <v>358</v>
      </c>
      <c r="B358" s="3" t="s">
        <v>406</v>
      </c>
      <c r="C358" s="11">
        <v>1000</v>
      </c>
      <c r="D358" s="11"/>
      <c r="E358" s="8"/>
      <c r="F358" s="8"/>
    </row>
    <row r="359" spans="1:6" x14ac:dyDescent="0.2">
      <c r="A359" s="34">
        <f t="shared" si="10"/>
        <v>359</v>
      </c>
      <c r="B359" s="3" t="s">
        <v>384</v>
      </c>
      <c r="C359" s="11">
        <v>300</v>
      </c>
      <c r="D359" s="11">
        <v>300</v>
      </c>
      <c r="E359" s="8"/>
      <c r="F359" s="8"/>
    </row>
    <row r="360" spans="1:6" x14ac:dyDescent="0.2">
      <c r="A360" s="34">
        <f t="shared" si="10"/>
        <v>360</v>
      </c>
      <c r="B360" s="3" t="s">
        <v>326</v>
      </c>
      <c r="C360" s="30">
        <f>SUM(C352:C359)</f>
        <v>7500</v>
      </c>
      <c r="D360" s="30">
        <f>SUM(D352:D359)</f>
        <v>19839</v>
      </c>
      <c r="E360" s="8"/>
      <c r="F360" s="8"/>
    </row>
    <row r="361" spans="1:6" x14ac:dyDescent="0.2">
      <c r="A361" s="34">
        <f t="shared" si="10"/>
        <v>361</v>
      </c>
      <c r="B361" s="3"/>
      <c r="C361" s="11"/>
      <c r="D361" s="3"/>
      <c r="E361" s="3"/>
      <c r="F361" s="8"/>
    </row>
    <row r="362" spans="1:6" x14ac:dyDescent="0.2">
      <c r="A362" s="34">
        <f t="shared" si="10"/>
        <v>362</v>
      </c>
      <c r="B362" s="3"/>
      <c r="C362" s="11"/>
      <c r="D362" s="3"/>
      <c r="E362" s="3"/>
      <c r="F362" s="8"/>
    </row>
    <row r="363" spans="1:6" x14ac:dyDescent="0.2">
      <c r="A363" s="34">
        <f t="shared" si="10"/>
        <v>363</v>
      </c>
      <c r="B363" s="3"/>
      <c r="C363" s="11"/>
      <c r="D363" s="3"/>
      <c r="E363" s="3"/>
      <c r="F363" s="8"/>
    </row>
    <row r="364" spans="1:6" x14ac:dyDescent="0.2">
      <c r="A364" s="34">
        <f t="shared" si="10"/>
        <v>364</v>
      </c>
      <c r="B364" s="3"/>
      <c r="C364" s="11"/>
      <c r="D364" s="3"/>
      <c r="E364" s="3"/>
      <c r="F364" s="8"/>
    </row>
    <row r="365" spans="1:6" x14ac:dyDescent="0.2">
      <c r="A365" s="34">
        <f t="shared" si="10"/>
        <v>365</v>
      </c>
      <c r="B365" s="3"/>
      <c r="C365" s="11"/>
      <c r="D365" s="3"/>
      <c r="E365" s="3"/>
      <c r="F365" s="8"/>
    </row>
    <row r="366" spans="1:6" x14ac:dyDescent="0.2">
      <c r="A366" s="34">
        <f t="shared" si="10"/>
        <v>366</v>
      </c>
      <c r="B366" s="3"/>
      <c r="C366" s="11"/>
      <c r="D366" s="3"/>
      <c r="E366" s="3"/>
      <c r="F366" s="8"/>
    </row>
    <row r="367" spans="1:6" x14ac:dyDescent="0.2">
      <c r="A367" s="34">
        <f t="shared" si="10"/>
        <v>367</v>
      </c>
      <c r="B367" s="3"/>
      <c r="C367" s="11"/>
      <c r="D367" s="3"/>
      <c r="E367" s="3"/>
      <c r="F367" s="8"/>
    </row>
    <row r="368" spans="1:6" x14ac:dyDescent="0.2">
      <c r="A368" s="34">
        <f t="shared" si="10"/>
        <v>368</v>
      </c>
      <c r="B368" s="3"/>
      <c r="C368" s="11"/>
      <c r="D368" s="3"/>
      <c r="E368" s="3"/>
      <c r="F368" s="8"/>
    </row>
    <row r="369" spans="1:6" x14ac:dyDescent="0.2">
      <c r="A369" s="34">
        <f t="shared" si="10"/>
        <v>369</v>
      </c>
      <c r="B369" s="4"/>
      <c r="C369" s="10"/>
      <c r="D369" s="4"/>
      <c r="E369" s="3"/>
      <c r="F369" s="8"/>
    </row>
    <row r="370" spans="1:6" x14ac:dyDescent="0.2">
      <c r="A370" s="34">
        <f t="shared" si="10"/>
        <v>370</v>
      </c>
    </row>
    <row r="371" spans="1:6" x14ac:dyDescent="0.2">
      <c r="A371" s="34">
        <f t="shared" si="10"/>
        <v>371</v>
      </c>
    </row>
    <row r="372" spans="1:6" x14ac:dyDescent="0.2">
      <c r="A372" s="34">
        <f t="shared" si="10"/>
        <v>372</v>
      </c>
    </row>
    <row r="373" spans="1:6" x14ac:dyDescent="0.2">
      <c r="A373" s="34">
        <f t="shared" si="10"/>
        <v>373</v>
      </c>
      <c r="B373" s="90" t="s">
        <v>0</v>
      </c>
      <c r="C373" s="90"/>
      <c r="D373" s="90"/>
      <c r="E373" s="90"/>
      <c r="F373" s="8"/>
    </row>
    <row r="374" spans="1:6" x14ac:dyDescent="0.2">
      <c r="A374" s="34">
        <f t="shared" si="10"/>
        <v>374</v>
      </c>
      <c r="B374" s="90" t="s">
        <v>187</v>
      </c>
      <c r="C374" s="90"/>
      <c r="D374" s="90"/>
      <c r="E374" s="90"/>
    </row>
    <row r="375" spans="1:6" x14ac:dyDescent="0.2">
      <c r="A375" s="34">
        <f t="shared" si="10"/>
        <v>375</v>
      </c>
      <c r="B375" s="90" t="s">
        <v>186</v>
      </c>
      <c r="C375" s="90"/>
      <c r="D375" s="90"/>
      <c r="E375" s="90"/>
    </row>
    <row r="376" spans="1:6" x14ac:dyDescent="0.2">
      <c r="A376" s="34">
        <f t="shared" si="10"/>
        <v>376</v>
      </c>
      <c r="B376" s="90" t="s">
        <v>386</v>
      </c>
      <c r="C376" s="90"/>
      <c r="D376" s="90"/>
      <c r="E376" s="90"/>
    </row>
    <row r="377" spans="1:6" x14ac:dyDescent="0.2">
      <c r="A377" s="34">
        <f t="shared" si="10"/>
        <v>377</v>
      </c>
      <c r="E377" s="2"/>
    </row>
    <row r="378" spans="1:6" x14ac:dyDescent="0.2">
      <c r="A378" s="34">
        <f t="shared" si="10"/>
        <v>378</v>
      </c>
      <c r="C378" s="9" t="s">
        <v>387</v>
      </c>
      <c r="D378" s="9" t="s">
        <v>362</v>
      </c>
      <c r="E378" s="2"/>
    </row>
    <row r="379" spans="1:6" x14ac:dyDescent="0.2">
      <c r="A379" s="34">
        <f t="shared" si="10"/>
        <v>379</v>
      </c>
      <c r="E379" s="2"/>
    </row>
    <row r="380" spans="1:6" x14ac:dyDescent="0.2">
      <c r="A380" s="34">
        <f t="shared" si="10"/>
        <v>380</v>
      </c>
      <c r="B380" s="4" t="s">
        <v>118</v>
      </c>
      <c r="C380" s="10"/>
      <c r="D380" s="4"/>
      <c r="E380" s="8"/>
      <c r="F380" s="8"/>
    </row>
    <row r="381" spans="1:6" x14ac:dyDescent="0.2">
      <c r="A381" s="34">
        <f t="shared" si="10"/>
        <v>381</v>
      </c>
      <c r="B381" s="4" t="s">
        <v>357</v>
      </c>
      <c r="C381" s="10"/>
      <c r="D381" s="4"/>
      <c r="E381" s="8"/>
      <c r="F381" s="8"/>
    </row>
    <row r="382" spans="1:6" x14ac:dyDescent="0.2">
      <c r="A382" s="34">
        <f t="shared" si="10"/>
        <v>382</v>
      </c>
      <c r="B382" s="3" t="s">
        <v>402</v>
      </c>
      <c r="C382" s="11">
        <v>15524</v>
      </c>
      <c r="D382" s="11"/>
      <c r="E382" s="8"/>
      <c r="F382" s="8"/>
    </row>
    <row r="383" spans="1:6" x14ac:dyDescent="0.2">
      <c r="A383" s="34">
        <f t="shared" si="10"/>
        <v>383</v>
      </c>
      <c r="B383" s="3" t="s">
        <v>358</v>
      </c>
      <c r="C383" s="11">
        <v>5541</v>
      </c>
      <c r="D383" s="11">
        <v>6261</v>
      </c>
      <c r="E383" s="3"/>
      <c r="F383" s="8"/>
    </row>
    <row r="384" spans="1:6" x14ac:dyDescent="0.2">
      <c r="A384" s="34">
        <f t="shared" si="10"/>
        <v>384</v>
      </c>
      <c r="B384" s="3" t="s">
        <v>368</v>
      </c>
      <c r="C384" s="11">
        <v>3328</v>
      </c>
      <c r="D384" s="11">
        <v>3699</v>
      </c>
      <c r="E384" s="3"/>
      <c r="F384" s="8"/>
    </row>
    <row r="385" spans="1:6" x14ac:dyDescent="0.2">
      <c r="A385" s="34">
        <f t="shared" si="10"/>
        <v>385</v>
      </c>
      <c r="B385" s="3"/>
      <c r="C385" s="11"/>
      <c r="D385" s="11"/>
      <c r="E385" s="3"/>
      <c r="F385" s="8"/>
    </row>
    <row r="386" spans="1:6" x14ac:dyDescent="0.2">
      <c r="A386" s="34">
        <f t="shared" si="10"/>
        <v>386</v>
      </c>
      <c r="B386" s="4" t="s">
        <v>184</v>
      </c>
      <c r="C386" s="11"/>
      <c r="D386" s="11"/>
      <c r="E386" s="3"/>
      <c r="F386" s="8"/>
    </row>
    <row r="387" spans="1:6" x14ac:dyDescent="0.2">
      <c r="A387" s="34">
        <f t="shared" ref="A387:A434" si="11">A386+1</f>
        <v>387</v>
      </c>
      <c r="B387" s="3" t="s">
        <v>403</v>
      </c>
      <c r="C387" s="11">
        <v>8000</v>
      </c>
      <c r="D387" s="11">
        <v>5000</v>
      </c>
      <c r="E387" s="3"/>
      <c r="F387" s="8"/>
    </row>
    <row r="388" spans="1:6" x14ac:dyDescent="0.2">
      <c r="A388" s="34">
        <f t="shared" si="11"/>
        <v>388</v>
      </c>
      <c r="B388" s="3"/>
      <c r="C388" s="11"/>
      <c r="D388" s="3"/>
      <c r="E388" s="3"/>
      <c r="F388" s="8"/>
    </row>
    <row r="389" spans="1:6" x14ac:dyDescent="0.2">
      <c r="A389" s="34">
        <f t="shared" si="11"/>
        <v>389</v>
      </c>
      <c r="B389" s="3" t="s">
        <v>327</v>
      </c>
      <c r="C389" s="30">
        <f>SUM(C382:C388)</f>
        <v>32393</v>
      </c>
      <c r="D389" s="30">
        <f t="shared" ref="D389" si="12">SUM(D382:D388)</f>
        <v>14960</v>
      </c>
      <c r="E389" s="3"/>
      <c r="F389" s="8"/>
    </row>
    <row r="390" spans="1:6" x14ac:dyDescent="0.2">
      <c r="A390" s="34">
        <f t="shared" si="11"/>
        <v>390</v>
      </c>
      <c r="B390" s="3"/>
      <c r="C390" s="6"/>
      <c r="D390" s="6"/>
      <c r="E390" s="3"/>
      <c r="F390" s="8"/>
    </row>
    <row r="391" spans="1:6" x14ac:dyDescent="0.2">
      <c r="A391" s="34">
        <f t="shared" si="11"/>
        <v>391</v>
      </c>
      <c r="B391" s="3"/>
      <c r="C391" s="6"/>
      <c r="D391" s="6"/>
      <c r="E391" s="3"/>
      <c r="F391" s="8"/>
    </row>
    <row r="392" spans="1:6" x14ac:dyDescent="0.2">
      <c r="A392" s="34">
        <f t="shared" si="11"/>
        <v>392</v>
      </c>
      <c r="B392" s="4" t="s">
        <v>305</v>
      </c>
      <c r="C392" s="6"/>
      <c r="D392" s="6"/>
      <c r="E392" s="3"/>
      <c r="F392" s="8"/>
    </row>
    <row r="393" spans="1:6" x14ac:dyDescent="0.2">
      <c r="A393" s="34">
        <f t="shared" si="11"/>
        <v>393</v>
      </c>
      <c r="B393" s="3" t="s">
        <v>401</v>
      </c>
      <c r="C393" s="11">
        <v>55299</v>
      </c>
      <c r="D393" s="11"/>
      <c r="E393" s="3"/>
      <c r="F393" s="8"/>
    </row>
    <row r="394" spans="1:6" x14ac:dyDescent="0.2">
      <c r="A394" s="34">
        <f t="shared" si="11"/>
        <v>394</v>
      </c>
      <c r="B394" s="3" t="s">
        <v>369</v>
      </c>
      <c r="C394" s="8">
        <v>3964</v>
      </c>
      <c r="D394" s="8">
        <v>3164</v>
      </c>
      <c r="E394" s="3"/>
      <c r="F394" s="8"/>
    </row>
    <row r="395" spans="1:6" x14ac:dyDescent="0.2">
      <c r="A395" s="34">
        <f t="shared" si="11"/>
        <v>395</v>
      </c>
      <c r="B395" s="3" t="s">
        <v>370</v>
      </c>
      <c r="C395" s="8">
        <v>4240</v>
      </c>
      <c r="D395" s="8">
        <v>2600</v>
      </c>
      <c r="E395" s="3"/>
      <c r="F395" s="8"/>
    </row>
    <row r="396" spans="1:6" x14ac:dyDescent="0.2">
      <c r="A396" s="34">
        <f t="shared" si="11"/>
        <v>396</v>
      </c>
      <c r="B396" s="3" t="s">
        <v>328</v>
      </c>
      <c r="C396" s="30">
        <f>SUM(C393:C395)</f>
        <v>63503</v>
      </c>
      <c r="D396" s="30">
        <f>SUM(D393:D395)</f>
        <v>5764</v>
      </c>
      <c r="E396" s="3"/>
      <c r="F396" s="8"/>
    </row>
    <row r="397" spans="1:6" x14ac:dyDescent="0.2">
      <c r="A397" s="34">
        <f t="shared" si="11"/>
        <v>397</v>
      </c>
      <c r="B397" s="3"/>
      <c r="C397" s="6"/>
      <c r="D397" s="6"/>
      <c r="E397" s="3"/>
      <c r="F397" s="8"/>
    </row>
    <row r="398" spans="1:6" x14ac:dyDescent="0.2">
      <c r="A398" s="34">
        <f t="shared" si="11"/>
        <v>398</v>
      </c>
      <c r="E398" s="2"/>
    </row>
    <row r="399" spans="1:6" x14ac:dyDescent="0.2">
      <c r="A399" s="34">
        <f t="shared" si="11"/>
        <v>399</v>
      </c>
      <c r="B399" s="4" t="s">
        <v>183</v>
      </c>
      <c r="C399" s="4"/>
      <c r="D399" s="4"/>
      <c r="E399" s="8"/>
    </row>
    <row r="400" spans="1:6" x14ac:dyDescent="0.2">
      <c r="A400" s="34">
        <f t="shared" si="11"/>
        <v>400</v>
      </c>
      <c r="B400" s="4" t="s">
        <v>182</v>
      </c>
      <c r="C400" s="4"/>
      <c r="D400" s="4"/>
      <c r="E400" s="3"/>
    </row>
    <row r="401" spans="1:5" x14ac:dyDescent="0.2">
      <c r="A401" s="34">
        <f t="shared" si="11"/>
        <v>401</v>
      </c>
      <c r="B401" s="3" t="s">
        <v>405</v>
      </c>
      <c r="C401" s="11"/>
      <c r="D401" s="11">
        <v>591199</v>
      </c>
      <c r="E401" s="3"/>
    </row>
    <row r="402" spans="1:5" x14ac:dyDescent="0.2">
      <c r="A402" s="34">
        <f t="shared" si="11"/>
        <v>402</v>
      </c>
      <c r="B402" s="3" t="s">
        <v>404</v>
      </c>
      <c r="C402" s="11"/>
      <c r="E402" s="8"/>
    </row>
    <row r="403" spans="1:5" x14ac:dyDescent="0.2">
      <c r="A403" s="34">
        <f t="shared" si="11"/>
        <v>403</v>
      </c>
      <c r="B403" s="3" t="s">
        <v>408</v>
      </c>
      <c r="C403" s="11">
        <v>33044</v>
      </c>
      <c r="D403" s="11"/>
      <c r="E403" s="8"/>
    </row>
    <row r="404" spans="1:5" x14ac:dyDescent="0.2">
      <c r="A404" s="34">
        <f t="shared" si="11"/>
        <v>404</v>
      </c>
      <c r="B404" s="3" t="s">
        <v>385</v>
      </c>
      <c r="C404" s="11"/>
      <c r="D404" s="11">
        <v>20000</v>
      </c>
      <c r="E404" s="8"/>
    </row>
    <row r="405" spans="1:5" x14ac:dyDescent="0.2">
      <c r="A405" s="34">
        <f t="shared" si="11"/>
        <v>405</v>
      </c>
      <c r="B405" s="3" t="s">
        <v>329</v>
      </c>
      <c r="C405" s="30">
        <f>SUM(C401:C404)</f>
        <v>33044</v>
      </c>
      <c r="D405" s="30">
        <f>SUM(D401:D404)</f>
        <v>611199</v>
      </c>
      <c r="E405" s="8"/>
    </row>
    <row r="406" spans="1:5" x14ac:dyDescent="0.2">
      <c r="A406" s="34">
        <f t="shared" si="11"/>
        <v>406</v>
      </c>
      <c r="B406" s="3"/>
      <c r="C406" s="3"/>
      <c r="D406" s="3"/>
      <c r="E406" s="8"/>
    </row>
    <row r="407" spans="1:5" x14ac:dyDescent="0.2">
      <c r="A407" s="34">
        <f t="shared" si="11"/>
        <v>407</v>
      </c>
    </row>
    <row r="408" spans="1:5" x14ac:dyDescent="0.2">
      <c r="A408" s="34">
        <f t="shared" si="11"/>
        <v>408</v>
      </c>
    </row>
    <row r="409" spans="1:5" x14ac:dyDescent="0.2">
      <c r="A409" s="34">
        <f t="shared" si="11"/>
        <v>409</v>
      </c>
    </row>
    <row r="410" spans="1:5" x14ac:dyDescent="0.2">
      <c r="A410" s="34">
        <f t="shared" si="11"/>
        <v>410</v>
      </c>
    </row>
    <row r="411" spans="1:5" x14ac:dyDescent="0.2">
      <c r="A411" s="34">
        <f t="shared" si="11"/>
        <v>411</v>
      </c>
    </row>
    <row r="412" spans="1:5" x14ac:dyDescent="0.2">
      <c r="A412" s="34">
        <f t="shared" si="11"/>
        <v>412</v>
      </c>
    </row>
    <row r="413" spans="1:5" x14ac:dyDescent="0.2">
      <c r="A413" s="34">
        <f t="shared" si="11"/>
        <v>413</v>
      </c>
    </row>
    <row r="414" spans="1:5" x14ac:dyDescent="0.2">
      <c r="A414" s="34">
        <f t="shared" si="11"/>
        <v>414</v>
      </c>
    </row>
    <row r="415" spans="1:5" x14ac:dyDescent="0.2">
      <c r="A415" s="34">
        <f t="shared" si="11"/>
        <v>415</v>
      </c>
    </row>
    <row r="416" spans="1:5" x14ac:dyDescent="0.2">
      <c r="A416" s="34">
        <f t="shared" si="11"/>
        <v>416</v>
      </c>
    </row>
    <row r="417" spans="1:1" x14ac:dyDescent="0.2">
      <c r="A417" s="34">
        <f t="shared" si="11"/>
        <v>417</v>
      </c>
    </row>
    <row r="418" spans="1:1" x14ac:dyDescent="0.2">
      <c r="A418" s="34">
        <f t="shared" si="11"/>
        <v>418</v>
      </c>
    </row>
    <row r="419" spans="1:1" x14ac:dyDescent="0.2">
      <c r="A419" s="34">
        <f t="shared" si="11"/>
        <v>419</v>
      </c>
    </row>
    <row r="420" spans="1:1" x14ac:dyDescent="0.2">
      <c r="A420" s="34">
        <f t="shared" si="11"/>
        <v>420</v>
      </c>
    </row>
    <row r="421" spans="1:1" x14ac:dyDescent="0.2">
      <c r="A421" s="34">
        <f t="shared" si="11"/>
        <v>421</v>
      </c>
    </row>
    <row r="422" spans="1:1" x14ac:dyDescent="0.2">
      <c r="A422" s="34">
        <f t="shared" si="11"/>
        <v>422</v>
      </c>
    </row>
    <row r="423" spans="1:1" x14ac:dyDescent="0.2">
      <c r="A423" s="34">
        <f t="shared" si="11"/>
        <v>423</v>
      </c>
    </row>
    <row r="424" spans="1:1" x14ac:dyDescent="0.2">
      <c r="A424" s="34">
        <f t="shared" si="11"/>
        <v>424</v>
      </c>
    </row>
    <row r="425" spans="1:1" x14ac:dyDescent="0.2">
      <c r="A425" s="34">
        <f t="shared" si="11"/>
        <v>425</v>
      </c>
    </row>
    <row r="426" spans="1:1" x14ac:dyDescent="0.2">
      <c r="A426" s="34">
        <f t="shared" si="11"/>
        <v>426</v>
      </c>
    </row>
    <row r="427" spans="1:1" x14ac:dyDescent="0.2">
      <c r="A427" s="34">
        <f t="shared" si="11"/>
        <v>427</v>
      </c>
    </row>
    <row r="428" spans="1:1" x14ac:dyDescent="0.2">
      <c r="A428" s="34">
        <f t="shared" si="11"/>
        <v>428</v>
      </c>
    </row>
    <row r="429" spans="1:1" x14ac:dyDescent="0.2">
      <c r="A429" s="34">
        <f t="shared" si="11"/>
        <v>429</v>
      </c>
    </row>
    <row r="430" spans="1:1" x14ac:dyDescent="0.2">
      <c r="A430" s="34">
        <f t="shared" si="11"/>
        <v>430</v>
      </c>
    </row>
    <row r="431" spans="1:1" x14ac:dyDescent="0.2">
      <c r="A431" s="34">
        <f t="shared" si="11"/>
        <v>431</v>
      </c>
    </row>
    <row r="432" spans="1:1" x14ac:dyDescent="0.2">
      <c r="A432" s="34">
        <f t="shared" si="11"/>
        <v>432</v>
      </c>
    </row>
    <row r="433" spans="1:1" x14ac:dyDescent="0.2">
      <c r="A433" s="34">
        <f t="shared" si="11"/>
        <v>433</v>
      </c>
    </row>
    <row r="434" spans="1:1" x14ac:dyDescent="0.2">
      <c r="A434" s="34">
        <f t="shared" si="11"/>
        <v>434</v>
      </c>
    </row>
  </sheetData>
  <mergeCells count="32">
    <mergeCell ref="B128:E128"/>
    <mergeCell ref="B1:E1"/>
    <mergeCell ref="B2:E2"/>
    <mergeCell ref="B3:E3"/>
    <mergeCell ref="B4:E4"/>
    <mergeCell ref="B63:E63"/>
    <mergeCell ref="B64:E64"/>
    <mergeCell ref="B65:E65"/>
    <mergeCell ref="B66:E66"/>
    <mergeCell ref="B125:E125"/>
    <mergeCell ref="B126:E126"/>
    <mergeCell ref="B127:E127"/>
    <mergeCell ref="B311:E311"/>
    <mergeCell ref="E130:E132"/>
    <mergeCell ref="B187:E187"/>
    <mergeCell ref="B188:E188"/>
    <mergeCell ref="B189:E189"/>
    <mergeCell ref="B190:E190"/>
    <mergeCell ref="E192:E198"/>
    <mergeCell ref="B249:E249"/>
    <mergeCell ref="B250:E250"/>
    <mergeCell ref="B251:E251"/>
    <mergeCell ref="B252:E252"/>
    <mergeCell ref="E254:E265"/>
    <mergeCell ref="B375:E375"/>
    <mergeCell ref="B376:E376"/>
    <mergeCell ref="B312:E312"/>
    <mergeCell ref="B313:E313"/>
    <mergeCell ref="B314:E314"/>
    <mergeCell ref="E330:E339"/>
    <mergeCell ref="B373:E373"/>
    <mergeCell ref="B374:E374"/>
  </mergeCells>
  <printOptions horizontalCentered="1" gridLines="1"/>
  <pageMargins left="0.23622047244094491" right="0.23622047244094491" top="0.6692913385826772" bottom="0.6692913385826772" header="0.31496062992125984" footer="0.31496062992125984"/>
  <pageSetup scale="80" firstPageNumber="2" orientation="portrait" blackAndWhite="1" useFirstPageNumber="1" r:id="rId1"/>
  <headerFooter alignWithMargins="0">
    <oddFooter>&amp;R&amp;10 &amp;P</oddFooter>
  </headerFooter>
  <rowBreaks count="6" manualBreakCount="6">
    <brk id="62" max="5" man="1"/>
    <brk id="124" max="5" man="1"/>
    <brk id="186" max="5" man="1"/>
    <brk id="248" max="5" man="1"/>
    <brk id="310" max="5" man="1"/>
    <brk id="3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zoomScaleNormal="100" workbookViewId="0">
      <pane xSplit="2" ySplit="3" topLeftCell="C277" activePane="bottomRight" state="frozen"/>
      <selection pane="topRight" activeCell="C1" sqref="C1"/>
      <selection pane="bottomLeft" activeCell="A4" sqref="A4"/>
      <selection pane="bottomRight" activeCell="C301" sqref="C301"/>
    </sheetView>
  </sheetViews>
  <sheetFormatPr defaultColWidth="9" defaultRowHeight="14.25" x14ac:dyDescent="0.2"/>
  <cols>
    <col min="1" max="1" width="5.25" style="1" customWidth="1"/>
    <col min="2" max="2" width="50.75" style="1" customWidth="1"/>
    <col min="3" max="7" width="11.75" style="1" customWidth="1"/>
    <col min="8" max="8" width="13.75" style="1" customWidth="1"/>
    <col min="9" max="16384" width="9" style="1"/>
  </cols>
  <sheetData>
    <row r="1" spans="1:11" x14ac:dyDescent="0.2">
      <c r="A1" s="90" t="s">
        <v>0</v>
      </c>
      <c r="B1" s="90"/>
      <c r="C1" s="90"/>
      <c r="D1" s="90"/>
      <c r="E1" s="90"/>
      <c r="F1" s="90"/>
      <c r="G1" s="90"/>
    </row>
    <row r="2" spans="1:11" x14ac:dyDescent="0.2">
      <c r="A2" s="90" t="s">
        <v>227</v>
      </c>
      <c r="B2" s="90"/>
      <c r="C2" s="90"/>
      <c r="D2" s="90"/>
      <c r="E2" s="90"/>
      <c r="F2" s="90"/>
      <c r="G2" s="90"/>
      <c r="H2" s="17">
        <v>2011</v>
      </c>
      <c r="I2" s="18" t="s">
        <v>121</v>
      </c>
      <c r="J2" s="19"/>
      <c r="K2" s="3"/>
    </row>
    <row r="3" spans="1:11" ht="14.25" customHeight="1" x14ac:dyDescent="0.2">
      <c r="A3" s="9"/>
      <c r="B3" s="9"/>
      <c r="C3" s="9" t="s">
        <v>225</v>
      </c>
      <c r="D3" s="9" t="s">
        <v>226</v>
      </c>
      <c r="E3" s="9" t="s">
        <v>228</v>
      </c>
      <c r="F3" s="20">
        <v>40512</v>
      </c>
      <c r="G3" s="9" t="s">
        <v>173</v>
      </c>
      <c r="H3" s="21">
        <f>(C274-C282-C285-C288)/61901900*100</f>
        <v>0.85999945074383821</v>
      </c>
      <c r="I3" s="22">
        <f>C274-C290</f>
        <v>0</v>
      </c>
      <c r="J3" s="23"/>
      <c r="K3" s="24"/>
    </row>
    <row r="4" spans="1:11" x14ac:dyDescent="0.2">
      <c r="A4" s="9" t="s">
        <v>132</v>
      </c>
      <c r="B4" s="4" t="s">
        <v>1</v>
      </c>
      <c r="C4" s="4"/>
      <c r="D4" s="4"/>
      <c r="E4" s="4"/>
      <c r="F4" s="4"/>
      <c r="G4" s="3"/>
    </row>
    <row r="5" spans="1:11" x14ac:dyDescent="0.2">
      <c r="A5" s="3"/>
      <c r="B5" s="4" t="s">
        <v>2</v>
      </c>
      <c r="C5" s="4"/>
      <c r="D5" s="4"/>
      <c r="E5" s="4"/>
      <c r="F5" s="4"/>
      <c r="G5" s="3"/>
    </row>
    <row r="6" spans="1:11" x14ac:dyDescent="0.2">
      <c r="A6" s="25">
        <v>5001</v>
      </c>
      <c r="B6" s="3" t="s">
        <v>3</v>
      </c>
      <c r="C6" s="11">
        <v>29965</v>
      </c>
      <c r="D6" s="11">
        <f>E6+F6</f>
        <v>29377</v>
      </c>
      <c r="E6" s="11">
        <v>2447</v>
      </c>
      <c r="F6" s="11">
        <v>26930</v>
      </c>
      <c r="G6" s="11">
        <v>29377.02</v>
      </c>
      <c r="H6" s="3" t="e">
        <f>#REF!*1.02</f>
        <v>#REF!</v>
      </c>
      <c r="I6" s="3"/>
      <c r="J6" s="3"/>
    </row>
    <row r="7" spans="1:11" x14ac:dyDescent="0.2">
      <c r="A7" s="25">
        <v>5002</v>
      </c>
      <c r="B7" s="3" t="s">
        <v>4</v>
      </c>
      <c r="C7" s="11">
        <v>14983</v>
      </c>
      <c r="D7" s="11">
        <f t="shared" ref="D7:D12" si="0">E7+F7</f>
        <v>14689</v>
      </c>
      <c r="E7" s="11">
        <v>1224</v>
      </c>
      <c r="F7" s="11">
        <v>13465</v>
      </c>
      <c r="G7" s="11">
        <v>14689.02</v>
      </c>
      <c r="H7" s="3"/>
      <c r="I7" s="3"/>
      <c r="J7" s="3"/>
    </row>
    <row r="8" spans="1:11" x14ac:dyDescent="0.2">
      <c r="A8" s="25">
        <v>5003</v>
      </c>
      <c r="B8" s="3" t="s">
        <v>6</v>
      </c>
      <c r="C8" s="11">
        <v>1747</v>
      </c>
      <c r="D8" s="11">
        <f t="shared" si="0"/>
        <v>1713</v>
      </c>
      <c r="E8" s="11">
        <v>143</v>
      </c>
      <c r="F8" s="11">
        <v>1570</v>
      </c>
      <c r="G8" s="11">
        <v>1712.6802659999998</v>
      </c>
      <c r="H8" s="3" t="s">
        <v>167</v>
      </c>
      <c r="I8" s="3"/>
      <c r="J8" s="3"/>
    </row>
    <row r="9" spans="1:11" x14ac:dyDescent="0.2">
      <c r="A9" s="25">
        <v>5004</v>
      </c>
      <c r="B9" s="3" t="s">
        <v>7</v>
      </c>
      <c r="C9" s="11">
        <v>612</v>
      </c>
      <c r="D9" s="11">
        <f t="shared" si="0"/>
        <v>600</v>
      </c>
      <c r="E9" s="11">
        <v>50</v>
      </c>
      <c r="F9" s="11">
        <v>550</v>
      </c>
      <c r="G9" s="11">
        <v>599.29120799999998</v>
      </c>
      <c r="H9" s="3"/>
      <c r="K9" s="3"/>
    </row>
    <row r="10" spans="1:11" x14ac:dyDescent="0.2">
      <c r="A10" s="25">
        <v>5005</v>
      </c>
      <c r="B10" s="3" t="s">
        <v>137</v>
      </c>
      <c r="C10" s="11">
        <v>5877</v>
      </c>
      <c r="D10" s="11">
        <f t="shared" si="0"/>
        <v>5762</v>
      </c>
      <c r="E10" s="11"/>
      <c r="F10" s="11">
        <v>5762</v>
      </c>
      <c r="G10" s="11">
        <v>5358.06</v>
      </c>
      <c r="H10" s="3"/>
      <c r="K10" s="3"/>
    </row>
    <row r="11" spans="1:11" x14ac:dyDescent="0.2">
      <c r="A11" s="25">
        <v>5006</v>
      </c>
      <c r="B11" s="3" t="s">
        <v>122</v>
      </c>
      <c r="C11" s="11">
        <f>G11*1.02</f>
        <v>0</v>
      </c>
      <c r="D11" s="11">
        <f t="shared" si="0"/>
        <v>0</v>
      </c>
      <c r="E11" s="11">
        <v>0</v>
      </c>
      <c r="F11" s="11"/>
      <c r="G11" s="11">
        <v>0</v>
      </c>
    </row>
    <row r="12" spans="1:11" x14ac:dyDescent="0.2">
      <c r="A12" s="25">
        <v>5007</v>
      </c>
      <c r="B12" s="3" t="s">
        <v>5</v>
      </c>
      <c r="C12" s="11">
        <v>1000</v>
      </c>
      <c r="D12" s="11">
        <f t="shared" si="0"/>
        <v>1278</v>
      </c>
      <c r="E12" s="11">
        <v>0</v>
      </c>
      <c r="F12" s="11">
        <v>1278</v>
      </c>
      <c r="G12" s="11">
        <v>800</v>
      </c>
    </row>
    <row r="13" spans="1:11" x14ac:dyDescent="0.2">
      <c r="C13" s="26"/>
      <c r="D13" s="26"/>
      <c r="E13" s="26"/>
      <c r="F13" s="26"/>
      <c r="G13" s="11"/>
    </row>
    <row r="14" spans="1:11" x14ac:dyDescent="0.2">
      <c r="A14" s="25"/>
      <c r="B14" s="3"/>
      <c r="C14" s="6">
        <f>SUM(C6:C13)</f>
        <v>54184</v>
      </c>
      <c r="D14" s="6">
        <f>SUM(D6:D13)</f>
        <v>53419</v>
      </c>
      <c r="E14" s="6">
        <f>SUM(E6:E13)</f>
        <v>3864</v>
      </c>
      <c r="F14" s="6">
        <f>SUM(F6:F13)</f>
        <v>49555</v>
      </c>
      <c r="G14" s="6">
        <f>SUM(G6:G13)</f>
        <v>52536.071474000004</v>
      </c>
    </row>
    <row r="15" spans="1:11" x14ac:dyDescent="0.2">
      <c r="A15" s="25"/>
      <c r="B15" s="4" t="s">
        <v>8</v>
      </c>
      <c r="C15" s="10"/>
      <c r="D15" s="10"/>
      <c r="E15" s="10"/>
      <c r="F15" s="10"/>
      <c r="G15" s="3"/>
    </row>
    <row r="16" spans="1:11" x14ac:dyDescent="0.2">
      <c r="A16" s="25">
        <v>5010</v>
      </c>
      <c r="B16" s="3" t="s">
        <v>9</v>
      </c>
      <c r="C16" s="11">
        <v>37000</v>
      </c>
      <c r="D16" s="11">
        <f>E16+F16</f>
        <v>35006</v>
      </c>
      <c r="E16" s="11">
        <v>2692</v>
      </c>
      <c r="F16" s="11">
        <v>32314</v>
      </c>
      <c r="G16" s="8">
        <v>33660</v>
      </c>
    </row>
    <row r="17" spans="1:8" x14ac:dyDescent="0.2">
      <c r="A17" s="25">
        <v>5011</v>
      </c>
      <c r="B17" s="3" t="s">
        <v>10</v>
      </c>
      <c r="C17" s="11">
        <v>4107</v>
      </c>
      <c r="D17" s="11">
        <f t="shared" ref="D17:D54" si="1">E17+F17</f>
        <v>3886</v>
      </c>
      <c r="E17" s="11">
        <v>299</v>
      </c>
      <c r="F17" s="11">
        <v>3587</v>
      </c>
      <c r="G17" s="8">
        <v>3736.26</v>
      </c>
      <c r="H17" s="8" t="s">
        <v>150</v>
      </c>
    </row>
    <row r="18" spans="1:8" x14ac:dyDescent="0.2">
      <c r="A18" s="25">
        <v>5012</v>
      </c>
      <c r="B18" s="27" t="s">
        <v>11</v>
      </c>
      <c r="C18" s="28">
        <v>755</v>
      </c>
      <c r="D18" s="11">
        <f t="shared" si="1"/>
        <v>714</v>
      </c>
      <c r="E18" s="11">
        <v>55</v>
      </c>
      <c r="F18" s="11">
        <v>659</v>
      </c>
      <c r="G18" s="8">
        <v>636.72480000000007</v>
      </c>
      <c r="H18" s="8"/>
    </row>
    <row r="19" spans="1:8" x14ac:dyDescent="0.2">
      <c r="A19" s="25">
        <v>5014</v>
      </c>
      <c r="B19" s="3" t="s">
        <v>151</v>
      </c>
      <c r="C19" s="11">
        <v>2500</v>
      </c>
      <c r="D19" s="11">
        <f t="shared" si="1"/>
        <v>1922</v>
      </c>
      <c r="E19" s="11">
        <v>300</v>
      </c>
      <c r="F19" s="11">
        <v>1622</v>
      </c>
      <c r="G19" s="8">
        <v>3000</v>
      </c>
    </row>
    <row r="20" spans="1:8" x14ac:dyDescent="0.2">
      <c r="A20" s="25">
        <v>5015</v>
      </c>
      <c r="B20" s="3" t="s">
        <v>138</v>
      </c>
      <c r="C20" s="11">
        <v>400</v>
      </c>
      <c r="D20" s="11">
        <f t="shared" si="1"/>
        <v>270</v>
      </c>
      <c r="E20" s="11">
        <v>0</v>
      </c>
      <c r="F20" s="11">
        <v>270</v>
      </c>
      <c r="G20" s="8">
        <v>714</v>
      </c>
    </row>
    <row r="21" spans="1:8" x14ac:dyDescent="0.2">
      <c r="A21" s="25">
        <v>5020</v>
      </c>
      <c r="B21" s="3" t="s">
        <v>139</v>
      </c>
      <c r="C21" s="11">
        <v>17500</v>
      </c>
      <c r="D21" s="11">
        <f t="shared" si="1"/>
        <v>11438</v>
      </c>
      <c r="E21" s="11">
        <v>1000</v>
      </c>
      <c r="F21" s="11">
        <v>10438</v>
      </c>
      <c r="G21" s="8">
        <v>16731</v>
      </c>
    </row>
    <row r="22" spans="1:8" x14ac:dyDescent="0.2">
      <c r="A22" s="25">
        <v>5021</v>
      </c>
      <c r="B22" s="3" t="s">
        <v>140</v>
      </c>
      <c r="C22" s="11">
        <v>1838</v>
      </c>
      <c r="D22" s="11">
        <f t="shared" si="1"/>
        <v>1208</v>
      </c>
      <c r="E22" s="11">
        <v>105</v>
      </c>
      <c r="F22" s="11">
        <v>1103</v>
      </c>
      <c r="G22" s="8">
        <v>1756.7550000000001</v>
      </c>
      <c r="H22" s="3" t="s">
        <v>175</v>
      </c>
    </row>
    <row r="23" spans="1:8" x14ac:dyDescent="0.2">
      <c r="A23" s="25">
        <v>5022</v>
      </c>
      <c r="B23" s="3" t="s">
        <v>141</v>
      </c>
      <c r="C23" s="11">
        <v>357</v>
      </c>
      <c r="D23" s="11">
        <f t="shared" si="1"/>
        <v>233</v>
      </c>
      <c r="E23" s="11">
        <v>20</v>
      </c>
      <c r="F23" s="11">
        <v>213</v>
      </c>
      <c r="G23" s="8">
        <v>341.31240000000003</v>
      </c>
      <c r="H23" s="3" t="s">
        <v>229</v>
      </c>
    </row>
    <row r="24" spans="1:8" x14ac:dyDescent="0.2">
      <c r="A24" s="25">
        <v>5025</v>
      </c>
      <c r="B24" s="3" t="s">
        <v>145</v>
      </c>
      <c r="C24" s="11">
        <v>1000</v>
      </c>
      <c r="D24" s="11">
        <f t="shared" si="1"/>
        <v>0</v>
      </c>
      <c r="E24" s="11">
        <v>0</v>
      </c>
      <c r="F24" s="11">
        <v>0</v>
      </c>
      <c r="G24" s="8">
        <v>1000</v>
      </c>
    </row>
    <row r="25" spans="1:8" x14ac:dyDescent="0.2">
      <c r="A25" s="25">
        <v>5026</v>
      </c>
      <c r="B25" s="3" t="s">
        <v>142</v>
      </c>
      <c r="C25" s="11">
        <v>7488</v>
      </c>
      <c r="D25" s="11">
        <f t="shared" si="1"/>
        <v>0</v>
      </c>
      <c r="E25" s="11"/>
      <c r="F25" s="11"/>
      <c r="G25" s="8">
        <v>600</v>
      </c>
    </row>
    <row r="26" spans="1:8" x14ac:dyDescent="0.2">
      <c r="A26" s="25">
        <v>5027</v>
      </c>
      <c r="B26" s="3" t="s">
        <v>143</v>
      </c>
      <c r="C26" s="11">
        <v>1110</v>
      </c>
      <c r="D26" s="11">
        <f t="shared" si="1"/>
        <v>1110</v>
      </c>
      <c r="E26" s="11">
        <v>0</v>
      </c>
      <c r="F26" s="11">
        <v>1110</v>
      </c>
      <c r="G26" s="8">
        <v>784.38</v>
      </c>
      <c r="H26" s="3"/>
    </row>
    <row r="27" spans="1:8" x14ac:dyDescent="0.2">
      <c r="A27" s="25">
        <v>5028</v>
      </c>
      <c r="B27" s="3" t="s">
        <v>144</v>
      </c>
      <c r="C27" s="11">
        <v>600</v>
      </c>
      <c r="D27" s="11">
        <f t="shared" si="1"/>
        <v>0</v>
      </c>
      <c r="E27" s="11">
        <v>0</v>
      </c>
      <c r="F27" s="11">
        <v>0</v>
      </c>
      <c r="G27" s="8">
        <v>599.76</v>
      </c>
      <c r="H27" s="3"/>
    </row>
    <row r="28" spans="1:8" x14ac:dyDescent="0.2">
      <c r="A28" s="25">
        <v>5030</v>
      </c>
      <c r="B28" s="3" t="s">
        <v>24</v>
      </c>
      <c r="C28" s="11">
        <v>10343</v>
      </c>
      <c r="D28" s="11">
        <f t="shared" si="1"/>
        <v>10140</v>
      </c>
      <c r="E28" s="11">
        <v>6500</v>
      </c>
      <c r="F28" s="11">
        <v>3640</v>
      </c>
      <c r="G28" s="8">
        <v>9500</v>
      </c>
      <c r="H28" s="3"/>
    </row>
    <row r="29" spans="1:8" x14ac:dyDescent="0.2">
      <c r="A29" s="25">
        <v>5031</v>
      </c>
      <c r="B29" s="3" t="s">
        <v>16</v>
      </c>
      <c r="C29" s="11">
        <v>10200</v>
      </c>
      <c r="D29" s="11">
        <f t="shared" si="1"/>
        <v>10000</v>
      </c>
      <c r="E29" s="11">
        <v>0</v>
      </c>
      <c r="F29" s="11">
        <v>10000</v>
      </c>
      <c r="G29" s="8">
        <v>10000</v>
      </c>
      <c r="H29" s="3"/>
    </row>
    <row r="30" spans="1:8" x14ac:dyDescent="0.2">
      <c r="A30" s="25">
        <v>5032</v>
      </c>
      <c r="B30" s="3" t="s">
        <v>19</v>
      </c>
      <c r="C30" s="11">
        <v>2860</v>
      </c>
      <c r="D30" s="11">
        <f t="shared" si="1"/>
        <v>2804</v>
      </c>
      <c r="E30" s="11">
        <v>450</v>
      </c>
      <c r="F30" s="11">
        <v>2354</v>
      </c>
      <c r="G30" s="8">
        <v>2760.12</v>
      </c>
      <c r="H30" s="3"/>
    </row>
    <row r="31" spans="1:8" x14ac:dyDescent="0.2">
      <c r="A31" s="25">
        <v>5033</v>
      </c>
      <c r="B31" s="3" t="s">
        <v>21</v>
      </c>
      <c r="C31" s="11">
        <v>330</v>
      </c>
      <c r="D31" s="11">
        <f t="shared" si="1"/>
        <v>311</v>
      </c>
      <c r="E31" s="11">
        <v>0</v>
      </c>
      <c r="F31" s="11">
        <v>311</v>
      </c>
      <c r="G31" s="8">
        <v>323.33999999999997</v>
      </c>
      <c r="H31" s="3"/>
    </row>
    <row r="32" spans="1:8" x14ac:dyDescent="0.2">
      <c r="A32" s="25">
        <v>5034</v>
      </c>
      <c r="B32" s="3" t="s">
        <v>22</v>
      </c>
      <c r="C32" s="11">
        <v>400</v>
      </c>
      <c r="D32" s="11">
        <f t="shared" si="1"/>
        <v>0</v>
      </c>
      <c r="E32" s="11"/>
      <c r="F32" s="11">
        <v>0</v>
      </c>
      <c r="G32" s="8">
        <v>400</v>
      </c>
      <c r="H32" s="3"/>
    </row>
    <row r="33" spans="1:10" x14ac:dyDescent="0.2">
      <c r="A33" s="25">
        <v>5035</v>
      </c>
      <c r="B33" s="3" t="s">
        <v>17</v>
      </c>
      <c r="C33" s="11">
        <v>2000</v>
      </c>
      <c r="D33" s="11">
        <v>2000</v>
      </c>
      <c r="E33" s="11">
        <v>250</v>
      </c>
      <c r="F33" s="11">
        <v>2110</v>
      </c>
      <c r="G33" s="8">
        <v>1150</v>
      </c>
      <c r="H33" s="3" t="s">
        <v>230</v>
      </c>
    </row>
    <row r="34" spans="1:10" x14ac:dyDescent="0.2">
      <c r="A34" s="25">
        <v>5037</v>
      </c>
      <c r="B34" s="3" t="s">
        <v>15</v>
      </c>
      <c r="C34" s="11">
        <v>800</v>
      </c>
      <c r="D34" s="11">
        <f t="shared" si="1"/>
        <v>670</v>
      </c>
      <c r="E34" s="11"/>
      <c r="F34" s="11">
        <v>670</v>
      </c>
      <c r="G34" s="8">
        <v>2589.7800000000002</v>
      </c>
      <c r="H34" s="3"/>
    </row>
    <row r="35" spans="1:10" x14ac:dyDescent="0.2">
      <c r="A35" s="25">
        <v>5038</v>
      </c>
      <c r="B35" s="3" t="s">
        <v>168</v>
      </c>
      <c r="C35" s="11">
        <v>600</v>
      </c>
      <c r="D35" s="11">
        <f t="shared" si="1"/>
        <v>539</v>
      </c>
      <c r="E35" s="11"/>
      <c r="F35" s="11">
        <v>539</v>
      </c>
      <c r="G35" s="8">
        <v>408</v>
      </c>
      <c r="H35" s="3"/>
    </row>
    <row r="36" spans="1:10" x14ac:dyDescent="0.2">
      <c r="A36" s="25">
        <v>5039</v>
      </c>
      <c r="B36" s="3" t="s">
        <v>18</v>
      </c>
      <c r="C36" s="11">
        <v>2500</v>
      </c>
      <c r="D36" s="11">
        <f t="shared" si="1"/>
        <v>2423</v>
      </c>
      <c r="E36" s="11">
        <v>150</v>
      </c>
      <c r="F36" s="11">
        <v>2273</v>
      </c>
      <c r="G36" s="8">
        <v>2208.3000000000002</v>
      </c>
      <c r="H36" s="3" t="s">
        <v>231</v>
      </c>
    </row>
    <row r="37" spans="1:10" x14ac:dyDescent="0.2">
      <c r="A37" s="25">
        <v>5040</v>
      </c>
      <c r="B37" s="3" t="s">
        <v>20</v>
      </c>
      <c r="C37" s="11">
        <v>275</v>
      </c>
      <c r="D37" s="11">
        <f t="shared" si="1"/>
        <v>250</v>
      </c>
      <c r="E37" s="11">
        <v>250</v>
      </c>
      <c r="F37" s="11">
        <v>0</v>
      </c>
      <c r="G37" s="8">
        <v>204</v>
      </c>
      <c r="H37" s="3" t="s">
        <v>176</v>
      </c>
    </row>
    <row r="38" spans="1:10" x14ac:dyDescent="0.2">
      <c r="A38" s="25">
        <v>5041</v>
      </c>
      <c r="B38" s="3" t="s">
        <v>146</v>
      </c>
      <c r="C38" s="11">
        <v>500</v>
      </c>
      <c r="D38" s="11">
        <f t="shared" si="1"/>
        <v>307</v>
      </c>
      <c r="E38" s="11">
        <v>0</v>
      </c>
      <c r="F38" s="11">
        <v>307</v>
      </c>
      <c r="G38" s="8">
        <v>530.4</v>
      </c>
      <c r="H38" s="3"/>
    </row>
    <row r="39" spans="1:10" x14ac:dyDescent="0.2">
      <c r="A39" s="25">
        <v>5043</v>
      </c>
      <c r="B39" s="3" t="s">
        <v>13</v>
      </c>
      <c r="C39" s="11">
        <v>2234</v>
      </c>
      <c r="D39" s="11">
        <f t="shared" si="1"/>
        <v>2190</v>
      </c>
      <c r="E39" s="11">
        <v>0</v>
      </c>
      <c r="F39" s="11">
        <v>2190</v>
      </c>
      <c r="G39" s="8">
        <v>2040</v>
      </c>
      <c r="H39" s="3" t="s">
        <v>147</v>
      </c>
    </row>
    <row r="40" spans="1:10" x14ac:dyDescent="0.2">
      <c r="A40" s="25">
        <v>5045</v>
      </c>
      <c r="B40" s="3" t="s">
        <v>12</v>
      </c>
      <c r="C40" s="11">
        <v>400</v>
      </c>
      <c r="D40" s="11">
        <f t="shared" si="1"/>
        <v>302</v>
      </c>
      <c r="E40" s="11">
        <v>0</v>
      </c>
      <c r="F40" s="11">
        <v>302</v>
      </c>
      <c r="G40" s="8">
        <v>520.20000000000005</v>
      </c>
    </row>
    <row r="41" spans="1:10" x14ac:dyDescent="0.2">
      <c r="A41" s="25">
        <v>5046</v>
      </c>
      <c r="B41" s="3" t="s">
        <v>14</v>
      </c>
      <c r="C41" s="11">
        <v>600</v>
      </c>
      <c r="D41" s="11">
        <f t="shared" si="1"/>
        <v>357</v>
      </c>
      <c r="E41" s="11">
        <v>75</v>
      </c>
      <c r="F41" s="11">
        <v>282</v>
      </c>
      <c r="G41" s="8">
        <v>700</v>
      </c>
    </row>
    <row r="42" spans="1:10" x14ac:dyDescent="0.2">
      <c r="A42" s="25">
        <v>5047</v>
      </c>
      <c r="B42" s="3" t="s">
        <v>148</v>
      </c>
      <c r="C42" s="11">
        <v>260</v>
      </c>
      <c r="D42" s="11">
        <f t="shared" si="1"/>
        <v>250</v>
      </c>
      <c r="E42" s="11">
        <v>0</v>
      </c>
      <c r="F42" s="11">
        <v>250</v>
      </c>
      <c r="G42" s="8">
        <v>250</v>
      </c>
      <c r="H42" s="3"/>
    </row>
    <row r="43" spans="1:10" x14ac:dyDescent="0.2">
      <c r="A43" s="25">
        <v>5048</v>
      </c>
      <c r="B43" s="3" t="s">
        <v>23</v>
      </c>
      <c r="C43" s="11">
        <v>65</v>
      </c>
      <c r="D43" s="11">
        <f t="shared" si="1"/>
        <v>65</v>
      </c>
      <c r="E43" s="11">
        <v>0</v>
      </c>
      <c r="F43" s="11">
        <v>65</v>
      </c>
      <c r="G43" s="8">
        <v>80</v>
      </c>
      <c r="H43" s="27" t="s">
        <v>232</v>
      </c>
      <c r="I43" s="27"/>
      <c r="J43" s="29"/>
    </row>
    <row r="44" spans="1:10" x14ac:dyDescent="0.2">
      <c r="C44" s="26"/>
      <c r="D44" s="11"/>
      <c r="E44" s="26"/>
      <c r="F44" s="26"/>
      <c r="G44" s="8"/>
    </row>
    <row r="45" spans="1:10" x14ac:dyDescent="0.2">
      <c r="A45" s="3"/>
      <c r="B45" s="3"/>
      <c r="C45" s="11"/>
      <c r="D45" s="11"/>
      <c r="E45" s="11"/>
      <c r="F45" s="11"/>
      <c r="G45" s="8"/>
    </row>
    <row r="46" spans="1:10" x14ac:dyDescent="0.2">
      <c r="A46" s="12"/>
      <c r="B46" s="3"/>
      <c r="C46" s="6">
        <f>SUM(C16:C45)</f>
        <v>109022</v>
      </c>
      <c r="D46" s="6">
        <f>SUM(D16:D45)</f>
        <v>88395</v>
      </c>
      <c r="E46" s="6">
        <f>SUM(E16:E45)</f>
        <v>12146</v>
      </c>
      <c r="F46" s="6">
        <f>SUM(F16:F45)</f>
        <v>76609</v>
      </c>
      <c r="G46" s="6">
        <f>SUM(G16:G45)</f>
        <v>97224.33219999999</v>
      </c>
    </row>
    <row r="47" spans="1:10" x14ac:dyDescent="0.2">
      <c r="A47" s="12"/>
      <c r="B47" s="4" t="s">
        <v>25</v>
      </c>
      <c r="C47" s="10"/>
      <c r="D47" s="11"/>
      <c r="E47" s="10"/>
      <c r="F47" s="10"/>
      <c r="G47" s="3"/>
    </row>
    <row r="48" spans="1:10" x14ac:dyDescent="0.2">
      <c r="A48" s="25">
        <v>5050</v>
      </c>
      <c r="B48" s="3" t="s">
        <v>26</v>
      </c>
      <c r="C48" s="11"/>
      <c r="D48" s="11">
        <f t="shared" si="1"/>
        <v>0</v>
      </c>
      <c r="E48" s="11">
        <v>0</v>
      </c>
      <c r="F48" s="11">
        <v>0</v>
      </c>
      <c r="G48" s="8">
        <v>0</v>
      </c>
    </row>
    <row r="49" spans="1:10" x14ac:dyDescent="0.2">
      <c r="A49" s="25">
        <v>5051</v>
      </c>
      <c r="B49" s="3" t="s">
        <v>27</v>
      </c>
      <c r="C49" s="11"/>
      <c r="D49" s="11">
        <f t="shared" si="1"/>
        <v>0</v>
      </c>
      <c r="E49" s="11">
        <v>0</v>
      </c>
      <c r="F49" s="11">
        <v>0</v>
      </c>
      <c r="G49" s="8">
        <v>0</v>
      </c>
    </row>
    <row r="50" spans="1:10" x14ac:dyDescent="0.2">
      <c r="A50" s="25">
        <v>5052</v>
      </c>
      <c r="B50" s="3" t="s">
        <v>15</v>
      </c>
      <c r="C50" s="11"/>
      <c r="D50" s="11">
        <f t="shared" si="1"/>
        <v>0</v>
      </c>
      <c r="E50" s="11">
        <v>0</v>
      </c>
      <c r="F50" s="11">
        <v>0</v>
      </c>
      <c r="G50" s="8">
        <v>0</v>
      </c>
    </row>
    <row r="51" spans="1:10" x14ac:dyDescent="0.2">
      <c r="A51" s="12"/>
      <c r="B51" s="3"/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10" x14ac:dyDescent="0.2">
      <c r="A52" s="12"/>
      <c r="B52" s="4"/>
      <c r="C52" s="10"/>
      <c r="D52" s="11"/>
      <c r="E52" s="10"/>
      <c r="F52" s="10"/>
      <c r="G52" s="8"/>
    </row>
    <row r="53" spans="1:10" x14ac:dyDescent="0.2">
      <c r="A53" s="12"/>
      <c r="B53" s="4" t="s">
        <v>29</v>
      </c>
      <c r="C53" s="10"/>
      <c r="D53" s="11"/>
      <c r="E53" s="10"/>
      <c r="F53" s="10"/>
      <c r="G53" s="8"/>
    </row>
    <row r="54" spans="1:10" x14ac:dyDescent="0.2">
      <c r="A54" s="25">
        <v>5060</v>
      </c>
      <c r="B54" s="3" t="s">
        <v>30</v>
      </c>
      <c r="C54" s="10">
        <v>37580</v>
      </c>
      <c r="D54" s="10">
        <f t="shared" si="1"/>
        <v>35841</v>
      </c>
      <c r="E54" s="10">
        <v>0</v>
      </c>
      <c r="F54" s="10">
        <v>35841</v>
      </c>
      <c r="G54" s="6">
        <v>35841</v>
      </c>
      <c r="H54" s="27" t="s">
        <v>232</v>
      </c>
      <c r="I54" s="27"/>
      <c r="J54" s="29"/>
    </row>
    <row r="55" spans="1:10" x14ac:dyDescent="0.2">
      <c r="A55" s="12"/>
      <c r="B55" s="4"/>
      <c r="C55" s="10"/>
      <c r="D55" s="11"/>
      <c r="E55" s="10"/>
      <c r="F55" s="10"/>
      <c r="G55" s="8"/>
    </row>
    <row r="56" spans="1:10" x14ac:dyDescent="0.2">
      <c r="A56" s="12"/>
      <c r="B56" s="4"/>
      <c r="C56" s="10"/>
      <c r="D56" s="10"/>
      <c r="E56" s="10"/>
      <c r="F56" s="10"/>
      <c r="G56" s="8"/>
    </row>
    <row r="57" spans="1:10" x14ac:dyDescent="0.2">
      <c r="A57" s="12"/>
      <c r="B57" s="4"/>
      <c r="C57" s="10"/>
      <c r="D57" s="10"/>
      <c r="E57" s="10"/>
      <c r="F57" s="10"/>
      <c r="G57" s="8"/>
    </row>
    <row r="58" spans="1:10" x14ac:dyDescent="0.2">
      <c r="A58" s="12"/>
      <c r="B58" s="4"/>
      <c r="C58" s="10"/>
      <c r="D58" s="10"/>
      <c r="E58" s="10"/>
      <c r="F58" s="10"/>
      <c r="G58" s="8"/>
    </row>
    <row r="59" spans="1:10" x14ac:dyDescent="0.2">
      <c r="A59" s="12"/>
      <c r="B59" s="3"/>
      <c r="C59" s="11"/>
      <c r="D59" s="11"/>
      <c r="E59" s="11"/>
      <c r="F59" s="11"/>
      <c r="G59" s="6"/>
    </row>
    <row r="60" spans="1:10" x14ac:dyDescent="0.2">
      <c r="A60" s="90" t="s">
        <v>0</v>
      </c>
      <c r="B60" s="90"/>
      <c r="C60" s="90"/>
      <c r="D60" s="90"/>
      <c r="E60" s="90"/>
      <c r="F60" s="90"/>
      <c r="G60" s="90"/>
    </row>
    <row r="61" spans="1:10" x14ac:dyDescent="0.2">
      <c r="A61" s="90" t="s">
        <v>227</v>
      </c>
      <c r="B61" s="90"/>
      <c r="C61" s="90"/>
      <c r="D61" s="90"/>
      <c r="E61" s="90"/>
      <c r="F61" s="90"/>
      <c r="G61" s="90"/>
    </row>
    <row r="62" spans="1:10" ht="14.25" customHeight="1" x14ac:dyDescent="0.2">
      <c r="A62" s="9" t="s">
        <v>132</v>
      </c>
      <c r="B62" s="4" t="s">
        <v>28</v>
      </c>
      <c r="C62" s="9" t="s">
        <v>225</v>
      </c>
      <c r="D62" s="9" t="s">
        <v>226</v>
      </c>
      <c r="E62" s="9" t="s">
        <v>228</v>
      </c>
      <c r="F62" s="20">
        <v>40512</v>
      </c>
      <c r="G62" s="9" t="s">
        <v>173</v>
      </c>
    </row>
    <row r="63" spans="1:10" x14ac:dyDescent="0.2">
      <c r="A63" s="9"/>
      <c r="B63" s="4"/>
      <c r="C63" s="4"/>
      <c r="D63" s="4"/>
      <c r="E63" s="4"/>
      <c r="F63" s="4"/>
      <c r="G63" s="9"/>
    </row>
    <row r="66" spans="1:10" x14ac:dyDescent="0.2">
      <c r="A66" s="9"/>
      <c r="B66" s="3"/>
      <c r="C66" s="3"/>
      <c r="D66" s="3"/>
      <c r="E66" s="3"/>
      <c r="F66" s="3"/>
      <c r="G66" s="3"/>
    </row>
    <row r="67" spans="1:10" x14ac:dyDescent="0.2">
      <c r="A67" s="12"/>
      <c r="B67" s="4" t="s">
        <v>31</v>
      </c>
      <c r="C67" s="4"/>
      <c r="D67" s="4"/>
      <c r="E67" s="4"/>
      <c r="F67" s="4"/>
      <c r="G67" s="3"/>
    </row>
    <row r="68" spans="1:10" x14ac:dyDescent="0.2">
      <c r="A68" s="25">
        <v>5070</v>
      </c>
      <c r="B68" s="3" t="s">
        <v>32</v>
      </c>
      <c r="C68" s="11">
        <v>10000</v>
      </c>
      <c r="D68" s="11">
        <f>E68+F68</f>
        <v>9515</v>
      </c>
      <c r="E68" s="11">
        <v>0</v>
      </c>
      <c r="F68" s="11">
        <v>9515</v>
      </c>
      <c r="G68" s="8">
        <v>1500</v>
      </c>
    </row>
    <row r="69" spans="1:10" x14ac:dyDescent="0.2">
      <c r="A69" s="25">
        <v>5071</v>
      </c>
      <c r="B69" s="3" t="s">
        <v>33</v>
      </c>
      <c r="C69" s="11">
        <v>3346</v>
      </c>
      <c r="D69" s="11">
        <f t="shared" ref="D69:D109" si="2">E69+F69</f>
        <v>3280</v>
      </c>
      <c r="E69" s="11">
        <v>0</v>
      </c>
      <c r="F69" s="11">
        <v>3280</v>
      </c>
      <c r="G69" s="8">
        <v>3218.1</v>
      </c>
    </row>
    <row r="70" spans="1:10" x14ac:dyDescent="0.2">
      <c r="A70" s="25">
        <v>5072</v>
      </c>
      <c r="B70" s="3" t="s">
        <v>34</v>
      </c>
      <c r="C70" s="11">
        <v>1316</v>
      </c>
      <c r="D70" s="11">
        <f t="shared" si="2"/>
        <v>1290</v>
      </c>
      <c r="E70" s="11">
        <v>0</v>
      </c>
      <c r="F70" s="11">
        <v>1290</v>
      </c>
      <c r="G70" s="8">
        <v>1238.28</v>
      </c>
    </row>
    <row r="71" spans="1:10" x14ac:dyDescent="0.2">
      <c r="A71" s="25">
        <v>5073</v>
      </c>
      <c r="B71" s="3" t="s">
        <v>37</v>
      </c>
      <c r="C71" s="11">
        <v>42039</v>
      </c>
      <c r="D71" s="11">
        <f t="shared" si="2"/>
        <v>37737</v>
      </c>
      <c r="E71" s="11">
        <v>0</v>
      </c>
      <c r="F71" s="11">
        <v>37737</v>
      </c>
      <c r="G71" s="8">
        <v>37737</v>
      </c>
      <c r="H71" s="27" t="s">
        <v>232</v>
      </c>
      <c r="I71" s="27"/>
      <c r="J71" s="29"/>
    </row>
    <row r="72" spans="1:10" x14ac:dyDescent="0.2">
      <c r="A72" s="25">
        <v>5074</v>
      </c>
      <c r="B72" s="3" t="s">
        <v>36</v>
      </c>
      <c r="C72" s="11">
        <v>650</v>
      </c>
      <c r="D72" s="11">
        <f t="shared" si="2"/>
        <v>608</v>
      </c>
      <c r="E72" s="11">
        <v>0</v>
      </c>
      <c r="F72" s="11">
        <v>608</v>
      </c>
      <c r="G72" s="8">
        <v>626.28</v>
      </c>
    </row>
    <row r="73" spans="1:10" x14ac:dyDescent="0.2">
      <c r="A73" s="25">
        <v>5075</v>
      </c>
      <c r="B73" s="3" t="s">
        <v>149</v>
      </c>
      <c r="C73" s="11">
        <v>16719</v>
      </c>
      <c r="D73" s="11">
        <f t="shared" si="2"/>
        <v>6652</v>
      </c>
      <c r="E73" s="11"/>
      <c r="F73" s="11">
        <v>6652</v>
      </c>
      <c r="G73" s="8">
        <v>2000</v>
      </c>
      <c r="H73" s="27" t="s">
        <v>233</v>
      </c>
      <c r="I73" s="27"/>
    </row>
    <row r="74" spans="1:10" x14ac:dyDescent="0.2">
      <c r="A74" s="25">
        <v>5077</v>
      </c>
      <c r="B74" s="3" t="s">
        <v>35</v>
      </c>
      <c r="C74" s="11">
        <v>1000</v>
      </c>
      <c r="D74" s="11">
        <f t="shared" si="2"/>
        <v>650</v>
      </c>
      <c r="E74" s="11">
        <v>650</v>
      </c>
      <c r="F74" s="11">
        <v>0</v>
      </c>
      <c r="G74" s="8">
        <v>1224</v>
      </c>
      <c r="H74" s="3" t="s">
        <v>123</v>
      </c>
    </row>
    <row r="75" spans="1:10" x14ac:dyDescent="0.2">
      <c r="C75" s="26"/>
      <c r="D75" s="11"/>
      <c r="E75" s="26"/>
      <c r="F75" s="26"/>
    </row>
    <row r="76" spans="1:10" x14ac:dyDescent="0.2">
      <c r="C76" s="26"/>
      <c r="D76" s="11"/>
      <c r="E76" s="26"/>
      <c r="F76" s="26"/>
    </row>
    <row r="77" spans="1:10" x14ac:dyDescent="0.2">
      <c r="A77" s="25"/>
      <c r="B77" s="3"/>
      <c r="C77" s="6">
        <f>SUM(C68:C76)</f>
        <v>75070</v>
      </c>
      <c r="D77" s="6">
        <f>SUM(D68:D76)</f>
        <v>59732</v>
      </c>
      <c r="E77" s="6">
        <f>SUM(E68:E76)</f>
        <v>650</v>
      </c>
      <c r="F77" s="6">
        <f>SUM(F68:F76)</f>
        <v>59082</v>
      </c>
      <c r="G77" s="6">
        <f>SUM(G68:G76)</f>
        <v>47543.659999999996</v>
      </c>
    </row>
    <row r="78" spans="1:10" x14ac:dyDescent="0.2">
      <c r="A78" s="25"/>
      <c r="B78" s="3"/>
      <c r="C78" s="11"/>
      <c r="D78" s="11"/>
      <c r="E78" s="11"/>
      <c r="F78" s="11"/>
      <c r="G78" s="8"/>
    </row>
    <row r="79" spans="1:10" x14ac:dyDescent="0.2">
      <c r="A79" s="25"/>
      <c r="B79" s="4" t="s">
        <v>38</v>
      </c>
      <c r="C79" s="30">
        <f>C77+C54+C46+C14</f>
        <v>275856</v>
      </c>
      <c r="D79" s="30">
        <f>D77+D54+D46+D14</f>
        <v>237387</v>
      </c>
      <c r="E79" s="30">
        <f>E77+E54+E46+E14</f>
        <v>16660</v>
      </c>
      <c r="F79" s="30">
        <f>F77+F54+F46+F14</f>
        <v>221087</v>
      </c>
      <c r="G79" s="30">
        <f>G77+G54+G46+G14</f>
        <v>233145.06367399998</v>
      </c>
    </row>
    <row r="80" spans="1:10" x14ac:dyDescent="0.2">
      <c r="A80" s="25"/>
      <c r="B80" s="4"/>
      <c r="C80" s="10"/>
      <c r="D80" s="11"/>
      <c r="E80" s="10"/>
      <c r="F80" s="10"/>
      <c r="G80" s="3"/>
    </row>
    <row r="81" spans="1:12" x14ac:dyDescent="0.2">
      <c r="A81" s="25"/>
      <c r="B81" s="3"/>
      <c r="C81" s="11"/>
      <c r="D81" s="11"/>
      <c r="E81" s="11"/>
      <c r="F81" s="11"/>
      <c r="G81" s="3"/>
      <c r="H81" s="3"/>
    </row>
    <row r="82" spans="1:12" x14ac:dyDescent="0.2">
      <c r="A82" s="25"/>
      <c r="B82" s="4" t="s">
        <v>39</v>
      </c>
      <c r="C82" s="10"/>
      <c r="D82" s="11"/>
      <c r="E82" s="10"/>
      <c r="F82" s="10"/>
      <c r="G82" s="3"/>
      <c r="H82" s="3"/>
    </row>
    <row r="83" spans="1:12" x14ac:dyDescent="0.2">
      <c r="A83" s="25"/>
      <c r="B83" s="4" t="s">
        <v>40</v>
      </c>
      <c r="C83" s="10"/>
      <c r="D83" s="11"/>
      <c r="E83" s="10"/>
      <c r="F83" s="10"/>
      <c r="G83" s="3"/>
      <c r="H83" s="3"/>
    </row>
    <row r="84" spans="1:12" x14ac:dyDescent="0.2">
      <c r="A84" s="25">
        <v>5105</v>
      </c>
      <c r="B84" s="3" t="s">
        <v>41</v>
      </c>
      <c r="C84" s="10">
        <v>89366</v>
      </c>
      <c r="D84" s="10">
        <f t="shared" si="2"/>
        <v>86824</v>
      </c>
      <c r="E84" s="10">
        <v>0</v>
      </c>
      <c r="F84" s="10">
        <v>86824</v>
      </c>
      <c r="G84" s="6">
        <v>86980</v>
      </c>
      <c r="H84" s="3"/>
    </row>
    <row r="85" spans="1:12" x14ac:dyDescent="0.2">
      <c r="A85" s="25"/>
      <c r="B85" s="3"/>
      <c r="C85" s="11"/>
      <c r="D85" s="11"/>
      <c r="E85" s="11"/>
      <c r="F85" s="11"/>
      <c r="G85" s="3"/>
      <c r="H85" s="3"/>
    </row>
    <row r="86" spans="1:12" x14ac:dyDescent="0.2">
      <c r="A86" s="25"/>
      <c r="B86" s="3"/>
      <c r="C86" s="11"/>
      <c r="D86" s="11"/>
      <c r="E86" s="11"/>
      <c r="F86" s="11"/>
      <c r="G86" s="3"/>
      <c r="H86" s="3"/>
    </row>
    <row r="87" spans="1:12" x14ac:dyDescent="0.2">
      <c r="A87" s="25"/>
      <c r="B87" s="4" t="s">
        <v>42</v>
      </c>
      <c r="C87" s="10"/>
      <c r="D87" s="11"/>
      <c r="E87" s="10"/>
      <c r="F87" s="10"/>
      <c r="G87" s="3"/>
      <c r="H87" s="3"/>
    </row>
    <row r="88" spans="1:12" x14ac:dyDescent="0.2">
      <c r="A88" s="25">
        <v>5110</v>
      </c>
      <c r="B88" s="3" t="s">
        <v>49</v>
      </c>
      <c r="C88" s="11">
        <v>6367</v>
      </c>
      <c r="D88" s="11">
        <f t="shared" si="2"/>
        <v>6120</v>
      </c>
      <c r="E88" s="11"/>
      <c r="F88" s="11">
        <v>6120</v>
      </c>
      <c r="G88" s="8">
        <v>6242.4</v>
      </c>
      <c r="H88" s="27" t="s">
        <v>234</v>
      </c>
      <c r="I88" s="29"/>
    </row>
    <row r="89" spans="1:12" x14ac:dyDescent="0.2">
      <c r="A89" s="25">
        <v>5112</v>
      </c>
      <c r="B89" s="3" t="s">
        <v>193</v>
      </c>
      <c r="C89" s="11">
        <v>7000</v>
      </c>
      <c r="D89" s="11">
        <f t="shared" si="2"/>
        <v>0</v>
      </c>
      <c r="E89" s="11"/>
      <c r="F89" s="11"/>
      <c r="G89" s="8">
        <v>3000</v>
      </c>
      <c r="H89" s="3"/>
    </row>
    <row r="90" spans="1:12" x14ac:dyDescent="0.2">
      <c r="A90" s="25">
        <v>5115</v>
      </c>
      <c r="B90" s="3" t="s">
        <v>152</v>
      </c>
      <c r="C90" s="11">
        <v>142</v>
      </c>
      <c r="D90" s="11">
        <f t="shared" si="2"/>
        <v>139</v>
      </c>
      <c r="E90" s="11">
        <v>139</v>
      </c>
      <c r="F90" s="11">
        <v>0</v>
      </c>
      <c r="G90" s="8">
        <v>139</v>
      </c>
      <c r="H90" s="3"/>
    </row>
    <row r="91" spans="1:12" x14ac:dyDescent="0.2">
      <c r="A91" s="25">
        <v>5120</v>
      </c>
      <c r="B91" s="3" t="s">
        <v>43</v>
      </c>
      <c r="C91" s="11">
        <v>1702</v>
      </c>
      <c r="D91" s="11">
        <f t="shared" si="2"/>
        <v>1669</v>
      </c>
      <c r="E91" s="11">
        <v>850</v>
      </c>
      <c r="F91" s="11">
        <v>819</v>
      </c>
      <c r="G91" s="8">
        <v>1589.16</v>
      </c>
      <c r="H91" s="3"/>
    </row>
    <row r="92" spans="1:12" x14ac:dyDescent="0.2">
      <c r="A92" s="25">
        <v>5125</v>
      </c>
      <c r="B92" s="3" t="s">
        <v>44</v>
      </c>
      <c r="C92" s="11">
        <v>3000</v>
      </c>
      <c r="D92" s="11">
        <f t="shared" si="2"/>
        <v>2605</v>
      </c>
      <c r="E92" s="11">
        <v>1000</v>
      </c>
      <c r="F92" s="11">
        <v>1605</v>
      </c>
      <c r="G92" s="8">
        <v>5039.82</v>
      </c>
      <c r="H92" s="27" t="s">
        <v>235</v>
      </c>
      <c r="I92" s="29"/>
      <c r="J92" s="29"/>
      <c r="K92" s="29"/>
      <c r="L92" s="29"/>
    </row>
    <row r="93" spans="1:12" x14ac:dyDescent="0.2">
      <c r="A93" s="25">
        <v>5130</v>
      </c>
      <c r="B93" s="3" t="s">
        <v>45</v>
      </c>
      <c r="C93" s="11">
        <v>200</v>
      </c>
      <c r="D93" s="11">
        <f t="shared" si="2"/>
        <v>190</v>
      </c>
      <c r="E93" s="11">
        <v>0</v>
      </c>
      <c r="F93" s="11">
        <v>190</v>
      </c>
      <c r="G93" s="8">
        <v>180.54</v>
      </c>
      <c r="H93" s="3"/>
    </row>
    <row r="94" spans="1:12" x14ac:dyDescent="0.2">
      <c r="A94" s="25">
        <v>5135</v>
      </c>
      <c r="B94" s="3" t="s">
        <v>46</v>
      </c>
      <c r="C94" s="11">
        <v>600</v>
      </c>
      <c r="D94" s="11">
        <f t="shared" si="2"/>
        <v>566</v>
      </c>
      <c r="E94" s="11"/>
      <c r="F94" s="11">
        <v>566</v>
      </c>
      <c r="G94" s="8">
        <v>616.08000000000004</v>
      </c>
      <c r="H94" s="3"/>
    </row>
    <row r="95" spans="1:12" x14ac:dyDescent="0.2">
      <c r="A95" s="25">
        <v>5140</v>
      </c>
      <c r="B95" s="3" t="s">
        <v>47</v>
      </c>
      <c r="C95" s="11">
        <v>1000</v>
      </c>
      <c r="D95" s="11">
        <f t="shared" si="2"/>
        <v>129</v>
      </c>
      <c r="E95" s="11"/>
      <c r="F95" s="11">
        <v>129</v>
      </c>
      <c r="G95" s="8">
        <v>1000</v>
      </c>
      <c r="H95" s="3"/>
    </row>
    <row r="96" spans="1:12" x14ac:dyDescent="0.2">
      <c r="A96" s="25">
        <v>5145</v>
      </c>
      <c r="B96" s="3" t="s">
        <v>52</v>
      </c>
      <c r="C96" s="11">
        <v>1326</v>
      </c>
      <c r="D96" s="11">
        <f t="shared" si="2"/>
        <v>946</v>
      </c>
      <c r="E96" s="11">
        <v>500</v>
      </c>
      <c r="F96" s="11">
        <v>446</v>
      </c>
      <c r="G96" s="8">
        <v>1300</v>
      </c>
      <c r="H96" s="3"/>
    </row>
    <row r="97" spans="1:11" x14ac:dyDescent="0.2">
      <c r="A97" s="25">
        <v>5150</v>
      </c>
      <c r="B97" s="3" t="s">
        <v>53</v>
      </c>
      <c r="C97" s="11">
        <v>2196</v>
      </c>
      <c r="D97" s="11">
        <f t="shared" si="2"/>
        <v>2153</v>
      </c>
      <c r="E97" s="11">
        <v>0</v>
      </c>
      <c r="F97" s="11">
        <v>2153</v>
      </c>
      <c r="G97" s="8">
        <v>2530.62</v>
      </c>
      <c r="H97" s="3"/>
    </row>
    <row r="98" spans="1:11" x14ac:dyDescent="0.2">
      <c r="A98" s="25">
        <v>5155</v>
      </c>
      <c r="B98" s="3" t="s">
        <v>54</v>
      </c>
      <c r="C98" s="11">
        <v>1948</v>
      </c>
      <c r="D98" s="11">
        <f t="shared" si="2"/>
        <v>1910</v>
      </c>
      <c r="E98" s="11">
        <v>0</v>
      </c>
      <c r="F98" s="11">
        <v>1910</v>
      </c>
      <c r="G98" s="8">
        <v>1889.04</v>
      </c>
      <c r="H98" s="3"/>
    </row>
    <row r="99" spans="1:11" x14ac:dyDescent="0.2">
      <c r="A99" s="25">
        <v>5160</v>
      </c>
      <c r="B99" s="3" t="s">
        <v>55</v>
      </c>
      <c r="C99" s="11">
        <v>2115</v>
      </c>
      <c r="D99" s="11">
        <f t="shared" si="2"/>
        <v>2939</v>
      </c>
      <c r="E99" s="11">
        <v>0</v>
      </c>
      <c r="F99" s="11">
        <v>2939</v>
      </c>
      <c r="G99" s="8">
        <v>2073.66</v>
      </c>
      <c r="H99" s="3"/>
    </row>
    <row r="100" spans="1:11" x14ac:dyDescent="0.2">
      <c r="A100" s="25">
        <v>5165</v>
      </c>
      <c r="B100" s="3" t="s">
        <v>48</v>
      </c>
      <c r="C100" s="11">
        <v>2000</v>
      </c>
      <c r="D100" s="11">
        <f t="shared" si="2"/>
        <v>143</v>
      </c>
      <c r="E100" s="11"/>
      <c r="F100" s="11">
        <v>143</v>
      </c>
      <c r="G100" s="8">
        <v>2000</v>
      </c>
      <c r="H100" s="27" t="s">
        <v>236</v>
      </c>
      <c r="I100" s="29"/>
      <c r="J100" s="29"/>
      <c r="K100" s="29"/>
    </row>
    <row r="101" spans="1:11" x14ac:dyDescent="0.2">
      <c r="A101" s="25">
        <v>5166</v>
      </c>
      <c r="B101" s="3" t="s">
        <v>180</v>
      </c>
      <c r="C101" s="11">
        <v>8000</v>
      </c>
      <c r="D101" s="11">
        <f t="shared" si="2"/>
        <v>15963</v>
      </c>
      <c r="E101" s="11"/>
      <c r="F101" s="11">
        <v>15963</v>
      </c>
      <c r="G101" s="8">
        <v>3000</v>
      </c>
      <c r="H101" s="27" t="s">
        <v>237</v>
      </c>
      <c r="I101" s="29"/>
      <c r="J101" s="29"/>
      <c r="K101" s="31">
        <f>F101-10825.63</f>
        <v>5137.3700000000008</v>
      </c>
    </row>
    <row r="102" spans="1:11" x14ac:dyDescent="0.2">
      <c r="A102" s="25">
        <v>5170</v>
      </c>
      <c r="B102" s="3" t="s">
        <v>50</v>
      </c>
      <c r="C102" s="11">
        <v>2000</v>
      </c>
      <c r="D102" s="11">
        <f t="shared" si="2"/>
        <v>947</v>
      </c>
      <c r="E102" s="11"/>
      <c r="F102" s="11">
        <v>947</v>
      </c>
      <c r="G102" s="8">
        <v>1041.42</v>
      </c>
      <c r="H102" s="3"/>
    </row>
    <row r="103" spans="1:11" x14ac:dyDescent="0.2">
      <c r="A103" s="25">
        <v>5175</v>
      </c>
      <c r="B103" s="3" t="s">
        <v>51</v>
      </c>
      <c r="C103" s="11">
        <v>2706</v>
      </c>
      <c r="D103" s="11">
        <f t="shared" si="2"/>
        <v>2612</v>
      </c>
      <c r="E103" s="11">
        <v>203</v>
      </c>
      <c r="F103" s="11">
        <v>2409</v>
      </c>
      <c r="G103" s="8">
        <v>2653.02</v>
      </c>
      <c r="H103" s="3"/>
    </row>
    <row r="104" spans="1:11" x14ac:dyDescent="0.2">
      <c r="A104" s="25">
        <v>5178</v>
      </c>
      <c r="B104" s="3" t="s">
        <v>153</v>
      </c>
      <c r="C104" s="11">
        <v>4371</v>
      </c>
      <c r="D104" s="11">
        <f t="shared" si="2"/>
        <v>1748</v>
      </c>
      <c r="E104" s="11">
        <v>0</v>
      </c>
      <c r="F104" s="11">
        <v>1748</v>
      </c>
      <c r="G104" s="8">
        <v>1748</v>
      </c>
      <c r="H104" s="27" t="s">
        <v>232</v>
      </c>
      <c r="I104" s="27"/>
      <c r="J104" s="29"/>
    </row>
    <row r="105" spans="1:11" x14ac:dyDescent="0.2">
      <c r="A105" s="25"/>
      <c r="B105" s="3"/>
      <c r="C105" s="11"/>
      <c r="D105" s="11"/>
      <c r="E105" s="11"/>
      <c r="F105" s="11"/>
      <c r="G105" s="8"/>
      <c r="H105" s="8"/>
    </row>
    <row r="106" spans="1:11" x14ac:dyDescent="0.2">
      <c r="A106" s="12"/>
      <c r="B106" s="3"/>
      <c r="C106" s="6">
        <f>SUM(C88:C105)</f>
        <v>46673</v>
      </c>
      <c r="D106" s="6">
        <f>SUM(D88:D105)</f>
        <v>40779</v>
      </c>
      <c r="E106" s="6">
        <f>SUM(E88:E105)</f>
        <v>2692</v>
      </c>
      <c r="F106" s="6">
        <f>SUM(F88:F105)</f>
        <v>38087</v>
      </c>
      <c r="G106" s="6">
        <f>SUM(G88:G105)</f>
        <v>36042.759999999995</v>
      </c>
      <c r="H106" s="3"/>
    </row>
    <row r="107" spans="1:11" x14ac:dyDescent="0.2">
      <c r="A107" s="12"/>
      <c r="B107" s="3"/>
      <c r="C107" s="11"/>
      <c r="D107" s="11"/>
      <c r="E107" s="11"/>
      <c r="F107" s="11"/>
      <c r="H107" s="3"/>
    </row>
    <row r="108" spans="1:11" x14ac:dyDescent="0.2">
      <c r="A108" s="12"/>
      <c r="B108" s="4" t="s">
        <v>31</v>
      </c>
      <c r="C108" s="10"/>
      <c r="D108" s="11"/>
      <c r="E108" s="10"/>
      <c r="F108" s="10"/>
      <c r="G108" s="8"/>
      <c r="H108" s="3"/>
    </row>
    <row r="109" spans="1:11" x14ac:dyDescent="0.2">
      <c r="A109" s="25">
        <v>5181</v>
      </c>
      <c r="B109" s="4" t="s">
        <v>170</v>
      </c>
      <c r="C109" s="10">
        <v>4756</v>
      </c>
      <c r="D109" s="10">
        <f t="shared" si="2"/>
        <v>5022</v>
      </c>
      <c r="E109" s="10">
        <v>0</v>
      </c>
      <c r="F109" s="10">
        <v>5022</v>
      </c>
      <c r="G109" s="6">
        <v>5022</v>
      </c>
      <c r="H109" s="27" t="s">
        <v>232</v>
      </c>
      <c r="I109" s="27"/>
      <c r="J109" s="29"/>
    </row>
    <row r="110" spans="1:11" x14ac:dyDescent="0.2">
      <c r="A110" s="12"/>
      <c r="B110" s="3"/>
      <c r="C110" s="11"/>
      <c r="D110" s="11"/>
      <c r="E110" s="11"/>
      <c r="F110" s="11"/>
      <c r="H110" s="3"/>
    </row>
    <row r="111" spans="1:11" x14ac:dyDescent="0.2">
      <c r="A111" s="12"/>
      <c r="B111" s="3"/>
      <c r="C111" s="11"/>
      <c r="D111" s="11"/>
      <c r="E111" s="11"/>
      <c r="F111" s="11"/>
      <c r="G111" s="3"/>
      <c r="H111" s="3"/>
    </row>
    <row r="112" spans="1:11" x14ac:dyDescent="0.2">
      <c r="A112" s="12"/>
      <c r="B112" s="4" t="s">
        <v>56</v>
      </c>
      <c r="C112" s="30">
        <f>C84+C106+C109</f>
        <v>140795</v>
      </c>
      <c r="D112" s="30">
        <f>D84+D106+D109</f>
        <v>132625</v>
      </c>
      <c r="E112" s="30">
        <f>E84+E106+E109</f>
        <v>2692</v>
      </c>
      <c r="F112" s="30">
        <f>F84+F106+F109</f>
        <v>129933</v>
      </c>
      <c r="G112" s="30">
        <f>G84+G106+G109</f>
        <v>128044.76</v>
      </c>
      <c r="H112" s="3"/>
    </row>
    <row r="113" spans="1:8" x14ac:dyDescent="0.2">
      <c r="A113" s="12"/>
      <c r="B113" s="3"/>
      <c r="C113" s="11"/>
      <c r="D113" s="11"/>
      <c r="E113" s="11"/>
      <c r="F113" s="11"/>
      <c r="H113" s="3"/>
    </row>
    <row r="114" spans="1:8" x14ac:dyDescent="0.2">
      <c r="A114" s="12"/>
      <c r="B114" s="3"/>
      <c r="C114" s="11"/>
      <c r="D114" s="11"/>
      <c r="E114" s="11"/>
      <c r="F114" s="11"/>
      <c r="G114" s="3"/>
      <c r="H114" s="3"/>
    </row>
    <row r="115" spans="1:8" x14ac:dyDescent="0.2">
      <c r="A115" s="12"/>
      <c r="B115" s="3"/>
      <c r="C115" s="11"/>
      <c r="D115" s="11"/>
      <c r="E115" s="11"/>
      <c r="F115" s="11"/>
      <c r="G115" s="3"/>
      <c r="H115" s="3"/>
    </row>
    <row r="116" spans="1:8" x14ac:dyDescent="0.2">
      <c r="A116" s="12"/>
      <c r="B116" s="3"/>
      <c r="C116" s="11"/>
      <c r="D116" s="11"/>
      <c r="E116" s="11"/>
      <c r="F116" s="11"/>
      <c r="G116" s="3"/>
      <c r="H116" s="3"/>
    </row>
    <row r="117" spans="1:8" x14ac:dyDescent="0.2">
      <c r="A117" s="12"/>
      <c r="B117" s="3"/>
      <c r="C117" s="11"/>
      <c r="D117" s="11"/>
      <c r="E117" s="11"/>
      <c r="F117" s="11"/>
      <c r="G117" s="3"/>
      <c r="H117" s="3"/>
    </row>
    <row r="118" spans="1:8" x14ac:dyDescent="0.2">
      <c r="A118" s="90" t="s">
        <v>0</v>
      </c>
      <c r="B118" s="90"/>
      <c r="C118" s="90"/>
      <c r="D118" s="90"/>
      <c r="E118" s="90"/>
      <c r="F118" s="90"/>
      <c r="G118" s="90"/>
      <c r="H118" s="3"/>
    </row>
    <row r="119" spans="1:8" x14ac:dyDescent="0.2">
      <c r="A119" s="90" t="s">
        <v>227</v>
      </c>
      <c r="B119" s="90"/>
      <c r="C119" s="90"/>
      <c r="D119" s="90"/>
      <c r="E119" s="90"/>
      <c r="F119" s="90"/>
      <c r="G119" s="90"/>
      <c r="H119" s="3"/>
    </row>
    <row r="120" spans="1:8" ht="14.25" customHeight="1" x14ac:dyDescent="0.2">
      <c r="A120" s="9" t="s">
        <v>132</v>
      </c>
      <c r="B120" s="3"/>
      <c r="C120" s="9" t="s">
        <v>225</v>
      </c>
      <c r="D120" s="9" t="s">
        <v>226</v>
      </c>
      <c r="E120" s="9" t="s">
        <v>228</v>
      </c>
      <c r="F120" s="20">
        <v>40512</v>
      </c>
      <c r="G120" s="9" t="s">
        <v>173</v>
      </c>
      <c r="H120" s="3"/>
    </row>
    <row r="121" spans="1:8" x14ac:dyDescent="0.2">
      <c r="A121" s="12"/>
      <c r="B121" s="3"/>
      <c r="C121" s="3"/>
      <c r="D121" s="3"/>
      <c r="E121" s="3"/>
      <c r="F121" s="3"/>
      <c r="G121" s="3"/>
      <c r="H121" s="3"/>
    </row>
    <row r="122" spans="1:8" x14ac:dyDescent="0.2">
      <c r="A122" s="12"/>
      <c r="B122" s="4" t="s">
        <v>57</v>
      </c>
      <c r="C122" s="4"/>
      <c r="D122" s="4"/>
      <c r="E122" s="4"/>
      <c r="F122" s="4"/>
      <c r="H122" s="3"/>
    </row>
    <row r="123" spans="1:8" x14ac:dyDescent="0.2">
      <c r="A123" s="12"/>
      <c r="B123" s="4" t="s">
        <v>58</v>
      </c>
      <c r="C123" s="4"/>
      <c r="D123" s="4"/>
      <c r="E123" s="4"/>
      <c r="F123" s="4"/>
      <c r="G123" s="3"/>
      <c r="H123" s="3"/>
    </row>
    <row r="124" spans="1:8" x14ac:dyDescent="0.2">
      <c r="A124" s="25">
        <v>5210</v>
      </c>
      <c r="B124" s="3" t="s">
        <v>179</v>
      </c>
      <c r="C124" s="11">
        <v>66733</v>
      </c>
      <c r="D124" s="11">
        <f>E124+F124</f>
        <v>65214</v>
      </c>
      <c r="E124" s="11">
        <v>3200</v>
      </c>
      <c r="F124" s="11">
        <v>62014</v>
      </c>
      <c r="G124" s="8">
        <f>(40883*1.02)+(20277*1.17)</f>
        <v>65424.75</v>
      </c>
      <c r="H124" s="3"/>
    </row>
    <row r="125" spans="1:8" x14ac:dyDescent="0.2">
      <c r="A125" s="25">
        <v>5212</v>
      </c>
      <c r="B125" s="3" t="s">
        <v>125</v>
      </c>
      <c r="C125" s="11">
        <v>1948</v>
      </c>
      <c r="D125" s="11">
        <f t="shared" ref="D125:D178" si="3">E125+F125</f>
        <v>310</v>
      </c>
      <c r="E125" s="11">
        <v>0</v>
      </c>
      <c r="F125" s="11">
        <v>310</v>
      </c>
      <c r="G125" s="8">
        <v>1909.44</v>
      </c>
      <c r="H125" s="3"/>
    </row>
    <row r="126" spans="1:8" x14ac:dyDescent="0.2">
      <c r="A126" s="25">
        <v>5214</v>
      </c>
      <c r="B126" s="3" t="s">
        <v>60</v>
      </c>
      <c r="C126" s="11">
        <v>7554</v>
      </c>
      <c r="D126" s="11">
        <f t="shared" si="3"/>
        <v>7382</v>
      </c>
      <c r="E126" s="11">
        <v>362</v>
      </c>
      <c r="F126" s="11">
        <v>7020</v>
      </c>
      <c r="G126" s="8">
        <f>G124*0.1132</f>
        <v>7406.0816999999997</v>
      </c>
      <c r="H126" s="3" t="s">
        <v>156</v>
      </c>
    </row>
    <row r="127" spans="1:8" x14ac:dyDescent="0.2">
      <c r="A127" s="25">
        <v>5215</v>
      </c>
      <c r="B127" s="3" t="s">
        <v>61</v>
      </c>
      <c r="C127" s="11">
        <v>1361</v>
      </c>
      <c r="D127" s="11">
        <f t="shared" si="3"/>
        <v>1330</v>
      </c>
      <c r="E127" s="11">
        <v>65</v>
      </c>
      <c r="F127" s="11">
        <v>1265</v>
      </c>
      <c r="G127" s="8">
        <f>G124/100*2.04</f>
        <v>1334.6649</v>
      </c>
      <c r="H127" s="3" t="s">
        <v>229</v>
      </c>
    </row>
    <row r="128" spans="1:8" x14ac:dyDescent="0.2">
      <c r="A128" s="25">
        <v>5216</v>
      </c>
      <c r="B128" s="3" t="s">
        <v>65</v>
      </c>
      <c r="C128" s="11">
        <v>6000</v>
      </c>
      <c r="D128" s="11">
        <f t="shared" si="3"/>
        <v>5789</v>
      </c>
      <c r="E128" s="11">
        <v>1500</v>
      </c>
      <c r="F128" s="11">
        <v>4289</v>
      </c>
      <c r="G128" s="8">
        <v>7563.3</v>
      </c>
      <c r="H128" s="3"/>
    </row>
    <row r="129" spans="1:14" x14ac:dyDescent="0.2">
      <c r="A129" s="25">
        <v>5220</v>
      </c>
      <c r="B129" s="3" t="s">
        <v>62</v>
      </c>
      <c r="C129" s="11">
        <v>2000</v>
      </c>
      <c r="D129" s="11">
        <f t="shared" si="3"/>
        <v>0</v>
      </c>
      <c r="E129" s="11"/>
      <c r="F129" s="11"/>
      <c r="G129" s="8">
        <v>3500</v>
      </c>
      <c r="H129" s="3"/>
    </row>
    <row r="130" spans="1:14" x14ac:dyDescent="0.2">
      <c r="A130" s="25">
        <v>5222</v>
      </c>
      <c r="B130" s="3" t="s">
        <v>63</v>
      </c>
      <c r="C130" s="11">
        <v>7050</v>
      </c>
      <c r="D130" s="11">
        <f t="shared" si="3"/>
        <v>6912</v>
      </c>
      <c r="E130" s="11">
        <v>0</v>
      </c>
      <c r="F130" s="11">
        <v>6912</v>
      </c>
      <c r="G130" s="8">
        <v>4590</v>
      </c>
      <c r="H130" s="3"/>
    </row>
    <row r="131" spans="1:14" x14ac:dyDescent="0.2">
      <c r="A131" s="25">
        <v>5224</v>
      </c>
      <c r="B131" s="3" t="s">
        <v>64</v>
      </c>
      <c r="C131" s="11">
        <v>7000</v>
      </c>
      <c r="D131" s="11">
        <f>E131+F131+3500</f>
        <v>5064</v>
      </c>
      <c r="E131" s="11">
        <v>0</v>
      </c>
      <c r="F131" s="11">
        <v>1564</v>
      </c>
      <c r="G131" s="8">
        <v>10000</v>
      </c>
      <c r="H131" s="3"/>
    </row>
    <row r="132" spans="1:14" x14ac:dyDescent="0.2">
      <c r="A132" s="25">
        <v>5225</v>
      </c>
      <c r="B132" s="3" t="s">
        <v>154</v>
      </c>
      <c r="C132" s="11">
        <v>2550</v>
      </c>
      <c r="D132" s="11">
        <f t="shared" si="3"/>
        <v>2182</v>
      </c>
      <c r="E132" s="11">
        <v>0</v>
      </c>
      <c r="F132" s="11">
        <v>2182</v>
      </c>
      <c r="G132" s="8">
        <v>2500</v>
      </c>
      <c r="H132" s="3"/>
    </row>
    <row r="133" spans="1:14" x14ac:dyDescent="0.2">
      <c r="A133" s="25">
        <v>5226</v>
      </c>
      <c r="B133" s="3" t="s">
        <v>124</v>
      </c>
      <c r="C133" s="11">
        <f>G133*1.02</f>
        <v>0</v>
      </c>
      <c r="D133" s="11">
        <f t="shared" si="3"/>
        <v>0</v>
      </c>
      <c r="E133" s="11">
        <v>0</v>
      </c>
      <c r="F133" s="11">
        <v>0</v>
      </c>
      <c r="G133" s="8"/>
      <c r="H133" s="3"/>
    </row>
    <row r="134" spans="1:14" x14ac:dyDescent="0.2">
      <c r="A134" s="25">
        <v>5228</v>
      </c>
      <c r="B134" s="3" t="s">
        <v>190</v>
      </c>
      <c r="C134" s="11">
        <v>9000</v>
      </c>
      <c r="D134" s="11">
        <f t="shared" si="3"/>
        <v>5957</v>
      </c>
      <c r="E134" s="11">
        <v>0</v>
      </c>
      <c r="F134" s="11">
        <v>5957</v>
      </c>
      <c r="G134" s="8">
        <v>3000</v>
      </c>
      <c r="H134" s="3"/>
    </row>
    <row r="135" spans="1:14" x14ac:dyDescent="0.2">
      <c r="A135" s="25">
        <v>5230</v>
      </c>
      <c r="B135" s="3" t="s">
        <v>69</v>
      </c>
      <c r="C135" s="11">
        <v>12240</v>
      </c>
      <c r="D135" s="11">
        <f t="shared" si="3"/>
        <v>10831</v>
      </c>
      <c r="E135" s="11">
        <v>2000</v>
      </c>
      <c r="F135" s="11">
        <v>8831</v>
      </c>
      <c r="G135" s="8">
        <v>12000</v>
      </c>
      <c r="H135" s="3"/>
    </row>
    <row r="136" spans="1:14" x14ac:dyDescent="0.2">
      <c r="A136" s="25">
        <v>5235</v>
      </c>
      <c r="B136" s="3" t="s">
        <v>68</v>
      </c>
      <c r="C136" s="11">
        <v>4162</v>
      </c>
      <c r="D136" s="11">
        <f t="shared" si="3"/>
        <v>4005</v>
      </c>
      <c r="E136" s="11"/>
      <c r="F136" s="11">
        <v>4005</v>
      </c>
      <c r="G136" s="8">
        <v>4080</v>
      </c>
      <c r="H136" s="3"/>
    </row>
    <row r="137" spans="1:14" x14ac:dyDescent="0.2">
      <c r="A137" s="25">
        <v>5237</v>
      </c>
      <c r="B137" s="3" t="s">
        <v>70</v>
      </c>
      <c r="C137" s="11">
        <v>1617</v>
      </c>
      <c r="D137" s="11">
        <f t="shared" si="3"/>
        <v>1585</v>
      </c>
      <c r="E137" s="11">
        <v>0</v>
      </c>
      <c r="F137" s="11">
        <v>1585</v>
      </c>
      <c r="G137" s="8">
        <v>1530</v>
      </c>
      <c r="H137" s="3"/>
    </row>
    <row r="138" spans="1:14" x14ac:dyDescent="0.2">
      <c r="A138" s="25">
        <v>5238</v>
      </c>
      <c r="B138" s="3" t="s">
        <v>71</v>
      </c>
      <c r="C138" s="11">
        <v>10000</v>
      </c>
      <c r="D138" s="11">
        <f t="shared" si="3"/>
        <v>15896</v>
      </c>
      <c r="E138" s="11"/>
      <c r="F138" s="11">
        <v>15896</v>
      </c>
      <c r="G138" s="8">
        <v>5000</v>
      </c>
      <c r="H138" s="3"/>
    </row>
    <row r="139" spans="1:14" x14ac:dyDescent="0.2">
      <c r="A139" s="25">
        <v>5240</v>
      </c>
      <c r="B139" s="3" t="s">
        <v>66</v>
      </c>
      <c r="C139" s="11">
        <v>4080</v>
      </c>
      <c r="D139" s="11">
        <f t="shared" si="3"/>
        <v>2661</v>
      </c>
      <c r="E139" s="11"/>
      <c r="F139" s="11">
        <v>2661</v>
      </c>
      <c r="G139" s="8">
        <v>4000</v>
      </c>
      <c r="H139" s="27" t="s">
        <v>238</v>
      </c>
      <c r="I139" s="29"/>
      <c r="J139" s="29"/>
      <c r="K139" s="27"/>
      <c r="L139" s="27"/>
      <c r="M139" s="27"/>
      <c r="N139" s="27"/>
    </row>
    <row r="140" spans="1:14" x14ac:dyDescent="0.2">
      <c r="A140" s="25">
        <v>5245</v>
      </c>
      <c r="B140" s="3" t="s">
        <v>72</v>
      </c>
      <c r="C140" s="11">
        <v>3000</v>
      </c>
      <c r="D140" s="11">
        <f t="shared" si="3"/>
        <v>0</v>
      </c>
      <c r="E140" s="11"/>
      <c r="F140" s="11">
        <v>0</v>
      </c>
      <c r="G140" s="8">
        <v>2500</v>
      </c>
      <c r="H140" s="3"/>
    </row>
    <row r="141" spans="1:14" x14ac:dyDescent="0.2">
      <c r="A141" s="25">
        <v>5250</v>
      </c>
      <c r="B141" s="3" t="s">
        <v>73</v>
      </c>
      <c r="C141" s="11">
        <v>1020</v>
      </c>
      <c r="D141" s="11">
        <f t="shared" si="3"/>
        <v>592</v>
      </c>
      <c r="E141" s="11"/>
      <c r="F141" s="11">
        <v>592</v>
      </c>
      <c r="G141" s="8">
        <v>1000</v>
      </c>
      <c r="H141" s="3"/>
    </row>
    <row r="142" spans="1:14" x14ac:dyDescent="0.2">
      <c r="A142" s="25">
        <v>5252</v>
      </c>
      <c r="B142" s="32" t="s">
        <v>155</v>
      </c>
      <c r="C142" s="11">
        <v>0</v>
      </c>
      <c r="D142" s="11">
        <f t="shared" si="3"/>
        <v>0</v>
      </c>
      <c r="E142" s="11"/>
      <c r="F142" s="11">
        <v>0</v>
      </c>
      <c r="G142" s="11">
        <v>100</v>
      </c>
      <c r="H142" s="27" t="s">
        <v>239</v>
      </c>
      <c r="I142" s="29"/>
      <c r="J142" s="29"/>
    </row>
    <row r="143" spans="1:14" x14ac:dyDescent="0.2">
      <c r="A143" s="25">
        <v>5254</v>
      </c>
      <c r="B143" s="3" t="s">
        <v>67</v>
      </c>
      <c r="C143" s="11">
        <v>1000</v>
      </c>
      <c r="D143" s="11">
        <f t="shared" si="3"/>
        <v>907</v>
      </c>
      <c r="E143" s="11"/>
      <c r="F143" s="11">
        <v>907</v>
      </c>
      <c r="G143" s="11">
        <v>500</v>
      </c>
      <c r="H143" s="3"/>
    </row>
    <row r="144" spans="1:14" x14ac:dyDescent="0.2">
      <c r="A144" s="25">
        <v>5256</v>
      </c>
      <c r="B144" s="3" t="s">
        <v>177</v>
      </c>
      <c r="C144" s="11">
        <v>500</v>
      </c>
      <c r="D144" s="11">
        <f t="shared" si="3"/>
        <v>918</v>
      </c>
      <c r="E144" s="11"/>
      <c r="F144" s="11">
        <v>918</v>
      </c>
      <c r="G144" s="11">
        <v>1500</v>
      </c>
      <c r="H144" s="3"/>
    </row>
    <row r="145" spans="1:10" x14ac:dyDescent="0.2">
      <c r="C145" s="26"/>
      <c r="D145" s="11"/>
      <c r="E145" s="26"/>
      <c r="F145" s="26"/>
      <c r="H145" s="3"/>
    </row>
    <row r="146" spans="1:10" x14ac:dyDescent="0.2">
      <c r="A146" s="25"/>
      <c r="B146" s="3"/>
      <c r="C146" s="11"/>
      <c r="D146" s="11"/>
      <c r="E146" s="11"/>
      <c r="F146" s="11"/>
      <c r="G146" s="8"/>
      <c r="H146" s="3"/>
    </row>
    <row r="147" spans="1:10" x14ac:dyDescent="0.2">
      <c r="A147" s="25"/>
      <c r="B147" s="3" t="s">
        <v>74</v>
      </c>
      <c r="C147" s="6">
        <f>SUM(C124:C146)</f>
        <v>148815</v>
      </c>
      <c r="D147" s="6">
        <f>SUM(D124:D146)</f>
        <v>137535</v>
      </c>
      <c r="E147" s="6">
        <f>SUM(E124:E146)</f>
        <v>7127</v>
      </c>
      <c r="F147" s="6">
        <f>SUM(F124:F146)</f>
        <v>126908</v>
      </c>
      <c r="G147" s="6">
        <f>SUM(G124:G146)</f>
        <v>139438.2366</v>
      </c>
      <c r="H147" s="8"/>
    </row>
    <row r="148" spans="1:10" x14ac:dyDescent="0.2">
      <c r="A148" s="25"/>
      <c r="B148" s="4" t="s">
        <v>75</v>
      </c>
      <c r="C148" s="10"/>
      <c r="D148" s="11"/>
      <c r="E148" s="10"/>
      <c r="F148" s="10"/>
      <c r="G148" s="8"/>
      <c r="H148" s="3"/>
    </row>
    <row r="149" spans="1:10" x14ac:dyDescent="0.2">
      <c r="A149" s="25">
        <v>5260</v>
      </c>
      <c r="B149" s="3" t="s">
        <v>76</v>
      </c>
      <c r="C149" s="10">
        <v>124846</v>
      </c>
      <c r="D149" s="10">
        <f t="shared" si="3"/>
        <v>114779</v>
      </c>
      <c r="E149" s="10">
        <v>0</v>
      </c>
      <c r="F149" s="10">
        <v>114779</v>
      </c>
      <c r="G149" s="6">
        <v>114348</v>
      </c>
      <c r="H149" s="33" t="s">
        <v>240</v>
      </c>
      <c r="I149" s="29"/>
      <c r="J149" s="29"/>
    </row>
    <row r="150" spans="1:10" x14ac:dyDescent="0.2">
      <c r="A150" s="25"/>
      <c r="B150" s="3"/>
      <c r="C150" s="11"/>
      <c r="D150" s="11"/>
      <c r="E150" s="11"/>
      <c r="F150" s="11"/>
      <c r="G150" s="8"/>
      <c r="H150" s="3"/>
    </row>
    <row r="151" spans="1:10" x14ac:dyDescent="0.2">
      <c r="A151" s="25"/>
      <c r="B151" s="4" t="s">
        <v>77</v>
      </c>
      <c r="C151" s="10"/>
      <c r="D151" s="11"/>
      <c r="E151" s="10"/>
      <c r="F151" s="10"/>
      <c r="G151" s="8"/>
      <c r="H151" s="3"/>
    </row>
    <row r="152" spans="1:10" x14ac:dyDescent="0.2">
      <c r="A152" s="25">
        <v>5270</v>
      </c>
      <c r="B152" s="3" t="s">
        <v>78</v>
      </c>
      <c r="C152" s="10">
        <v>7686</v>
      </c>
      <c r="D152" s="10">
        <f t="shared" si="3"/>
        <v>7535</v>
      </c>
      <c r="E152" s="10">
        <v>650</v>
      </c>
      <c r="F152" s="10">
        <v>6885</v>
      </c>
      <c r="G152" s="6">
        <v>8500</v>
      </c>
      <c r="H152" s="3"/>
    </row>
    <row r="153" spans="1:10" x14ac:dyDescent="0.2">
      <c r="A153" s="25"/>
      <c r="B153" s="3"/>
      <c r="C153" s="11"/>
      <c r="D153" s="11"/>
      <c r="E153" s="11"/>
      <c r="F153" s="11"/>
      <c r="G153" s="8"/>
      <c r="H153" s="3"/>
    </row>
    <row r="154" spans="1:10" x14ac:dyDescent="0.2">
      <c r="A154" s="25"/>
      <c r="B154" s="4" t="s">
        <v>79</v>
      </c>
      <c r="C154" s="10"/>
      <c r="D154" s="11"/>
      <c r="E154" s="10"/>
      <c r="F154" s="10"/>
      <c r="G154" s="8"/>
      <c r="H154" s="3"/>
    </row>
    <row r="155" spans="1:10" x14ac:dyDescent="0.2">
      <c r="A155" s="25">
        <v>5280</v>
      </c>
      <c r="B155" s="3" t="s">
        <v>241</v>
      </c>
      <c r="C155" s="10">
        <v>1000</v>
      </c>
      <c r="D155" s="10">
        <f t="shared" si="3"/>
        <v>183</v>
      </c>
      <c r="E155" s="10"/>
      <c r="F155" s="10">
        <v>183</v>
      </c>
      <c r="G155" s="6">
        <v>1000</v>
      </c>
      <c r="H155" s="3"/>
    </row>
    <row r="156" spans="1:10" x14ac:dyDescent="0.2">
      <c r="A156" s="25"/>
      <c r="B156" s="3"/>
      <c r="C156" s="11"/>
      <c r="D156" s="11"/>
      <c r="E156" s="11"/>
      <c r="F156" s="11"/>
      <c r="G156" s="8"/>
      <c r="H156" s="3"/>
    </row>
    <row r="157" spans="1:10" x14ac:dyDescent="0.2">
      <c r="A157" s="25"/>
      <c r="B157" s="4" t="s">
        <v>80</v>
      </c>
      <c r="C157" s="30">
        <f>C155+C152+C149+C147</f>
        <v>282347</v>
      </c>
      <c r="D157" s="30">
        <f>D155+D152+D149+D147</f>
        <v>260032</v>
      </c>
      <c r="E157" s="30">
        <f>E155+E152+E149+E147</f>
        <v>7777</v>
      </c>
      <c r="F157" s="30">
        <f>F155+F152+F149+F147</f>
        <v>248755</v>
      </c>
      <c r="G157" s="30">
        <f>G155+G152+G149+G147</f>
        <v>263286.2366</v>
      </c>
      <c r="H157" s="3"/>
    </row>
    <row r="158" spans="1:10" x14ac:dyDescent="0.2">
      <c r="A158" s="25"/>
      <c r="B158" s="3"/>
      <c r="C158" s="11"/>
      <c r="D158" s="11"/>
      <c r="E158" s="11"/>
      <c r="F158" s="11"/>
      <c r="G158" s="8"/>
      <c r="H158" s="3"/>
    </row>
    <row r="159" spans="1:10" x14ac:dyDescent="0.2">
      <c r="A159" s="12"/>
      <c r="B159" s="4" t="s">
        <v>81</v>
      </c>
      <c r="C159" s="10"/>
      <c r="D159" s="11"/>
      <c r="E159" s="10"/>
      <c r="F159" s="10"/>
      <c r="G159" s="3"/>
      <c r="H159" s="3"/>
    </row>
    <row r="160" spans="1:10" x14ac:dyDescent="0.2">
      <c r="A160" s="12"/>
      <c r="B160" s="4"/>
      <c r="C160" s="10"/>
      <c r="D160" s="11"/>
      <c r="E160" s="10"/>
      <c r="F160" s="10"/>
      <c r="G160" s="3"/>
      <c r="H160" s="3"/>
    </row>
    <row r="161" spans="1:10" x14ac:dyDescent="0.2">
      <c r="A161" s="12"/>
      <c r="B161" s="4" t="s">
        <v>82</v>
      </c>
      <c r="C161" s="10"/>
      <c r="D161" s="11"/>
      <c r="E161" s="10"/>
      <c r="F161" s="10"/>
      <c r="G161" s="3"/>
    </row>
    <row r="162" spans="1:10" x14ac:dyDescent="0.2">
      <c r="A162" s="25">
        <v>5310</v>
      </c>
      <c r="B162" s="3" t="s">
        <v>59</v>
      </c>
      <c r="C162" s="11">
        <v>21257</v>
      </c>
      <c r="D162" s="11">
        <f t="shared" si="3"/>
        <v>20226</v>
      </c>
      <c r="E162" s="11">
        <v>1700</v>
      </c>
      <c r="F162" s="11">
        <v>18526</v>
      </c>
      <c r="G162" s="8">
        <v>20840.64</v>
      </c>
      <c r="H162" s="3"/>
    </row>
    <row r="163" spans="1:10" x14ac:dyDescent="0.2">
      <c r="A163" s="25">
        <v>5311</v>
      </c>
      <c r="B163" s="3" t="s">
        <v>157</v>
      </c>
      <c r="C163" s="11">
        <v>1600</v>
      </c>
      <c r="D163" s="11">
        <f t="shared" si="3"/>
        <v>1200</v>
      </c>
      <c r="E163" s="11"/>
      <c r="F163" s="11">
        <v>1200</v>
      </c>
      <c r="G163" s="8">
        <v>1600</v>
      </c>
      <c r="H163" s="3"/>
    </row>
    <row r="164" spans="1:10" x14ac:dyDescent="0.2">
      <c r="A164" s="25">
        <v>5315</v>
      </c>
      <c r="B164" s="3" t="s">
        <v>60</v>
      </c>
      <c r="C164" s="11">
        <v>2289</v>
      </c>
      <c r="D164" s="11">
        <f t="shared" si="3"/>
        <v>2178</v>
      </c>
      <c r="E164" s="11">
        <v>183</v>
      </c>
      <c r="F164" s="11">
        <v>1995</v>
      </c>
      <c r="G164" s="8">
        <v>2244.536928</v>
      </c>
      <c r="H164" s="3" t="s">
        <v>161</v>
      </c>
    </row>
    <row r="165" spans="1:10" x14ac:dyDescent="0.2">
      <c r="A165" s="25">
        <v>5316</v>
      </c>
      <c r="B165" s="3" t="s">
        <v>61</v>
      </c>
      <c r="C165" s="11">
        <v>434</v>
      </c>
      <c r="D165" s="11">
        <f t="shared" si="3"/>
        <v>413</v>
      </c>
      <c r="E165" s="11">
        <v>35</v>
      </c>
      <c r="F165" s="11">
        <v>378</v>
      </c>
      <c r="G165" s="8">
        <v>425.14905599999997</v>
      </c>
      <c r="H165" s="3" t="s">
        <v>229</v>
      </c>
    </row>
    <row r="166" spans="1:10" x14ac:dyDescent="0.2">
      <c r="A166" s="25">
        <v>5318</v>
      </c>
      <c r="B166" s="3" t="s">
        <v>158</v>
      </c>
      <c r="C166" s="11">
        <v>0</v>
      </c>
      <c r="D166" s="11">
        <f t="shared" si="3"/>
        <v>750</v>
      </c>
      <c r="E166" s="11">
        <v>0</v>
      </c>
      <c r="F166" s="11">
        <v>750</v>
      </c>
      <c r="G166" s="8"/>
      <c r="H166" s="3"/>
    </row>
    <row r="167" spans="1:10" x14ac:dyDescent="0.2">
      <c r="A167" s="25">
        <v>5320</v>
      </c>
      <c r="B167" s="3" t="s">
        <v>83</v>
      </c>
      <c r="C167" s="11">
        <v>2000</v>
      </c>
      <c r="D167" s="11">
        <f t="shared" si="3"/>
        <v>6052</v>
      </c>
      <c r="E167" s="11"/>
      <c r="F167" s="11">
        <v>6052</v>
      </c>
      <c r="G167" s="8">
        <v>20000</v>
      </c>
    </row>
    <row r="168" spans="1:10" x14ac:dyDescent="0.2">
      <c r="A168" s="25">
        <v>5321</v>
      </c>
      <c r="B168" s="3" t="s">
        <v>181</v>
      </c>
      <c r="C168" s="11">
        <v>0</v>
      </c>
      <c r="D168" s="11">
        <f t="shared" si="3"/>
        <v>4854</v>
      </c>
      <c r="E168" s="11"/>
      <c r="F168" s="11">
        <v>4854</v>
      </c>
      <c r="G168" s="8">
        <f>10000+30000</f>
        <v>40000</v>
      </c>
    </row>
    <row r="169" spans="1:10" x14ac:dyDescent="0.2">
      <c r="A169" s="25">
        <v>5325</v>
      </c>
      <c r="B169" s="3" t="s">
        <v>131</v>
      </c>
      <c r="C169" s="11">
        <v>40000</v>
      </c>
      <c r="D169" s="11">
        <f t="shared" si="3"/>
        <v>21474</v>
      </c>
      <c r="E169" s="11">
        <v>3000</v>
      </c>
      <c r="F169" s="11">
        <v>18474</v>
      </c>
      <c r="G169" s="8">
        <f>139897.85*0.75</f>
        <v>104923.38750000001</v>
      </c>
    </row>
    <row r="170" spans="1:10" x14ac:dyDescent="0.2">
      <c r="A170" s="25">
        <v>5330</v>
      </c>
      <c r="B170" s="3" t="s">
        <v>19</v>
      </c>
      <c r="C170" s="11">
        <v>0</v>
      </c>
      <c r="D170" s="11">
        <f t="shared" si="3"/>
        <v>0</v>
      </c>
      <c r="E170" s="11"/>
      <c r="F170" s="11"/>
      <c r="G170" s="8"/>
    </row>
    <row r="171" spans="1:10" x14ac:dyDescent="0.2">
      <c r="A171" s="25">
        <v>5337</v>
      </c>
      <c r="B171" s="3" t="s">
        <v>162</v>
      </c>
      <c r="C171" s="11">
        <v>1100</v>
      </c>
      <c r="D171" s="11">
        <f t="shared" si="3"/>
        <v>3249</v>
      </c>
      <c r="E171" s="11"/>
      <c r="F171" s="11">
        <v>3249</v>
      </c>
      <c r="G171" s="8">
        <v>408</v>
      </c>
      <c r="H171" s="27" t="s">
        <v>242</v>
      </c>
      <c r="I171" s="27"/>
      <c r="J171" s="27"/>
    </row>
    <row r="172" spans="1:10" x14ac:dyDescent="0.2">
      <c r="A172" s="25">
        <v>5338</v>
      </c>
      <c r="B172" s="3" t="s">
        <v>169</v>
      </c>
      <c r="C172" s="11">
        <v>3927</v>
      </c>
      <c r="D172" s="11">
        <f t="shared" si="3"/>
        <v>4729</v>
      </c>
      <c r="E172" s="11">
        <v>0</v>
      </c>
      <c r="F172" s="11">
        <v>4729</v>
      </c>
      <c r="G172" s="8">
        <v>4729</v>
      </c>
      <c r="H172" s="27" t="s">
        <v>232</v>
      </c>
      <c r="I172" s="27"/>
      <c r="J172" s="29"/>
    </row>
    <row r="173" spans="1:10" x14ac:dyDescent="0.2">
      <c r="A173" s="25"/>
      <c r="B173" s="3"/>
      <c r="C173" s="11"/>
      <c r="D173" s="11"/>
      <c r="E173" s="11"/>
      <c r="F173" s="11"/>
      <c r="G173" s="8"/>
      <c r="H173" s="3"/>
    </row>
    <row r="174" spans="1:10" x14ac:dyDescent="0.2">
      <c r="A174" s="25"/>
      <c r="B174" s="3"/>
      <c r="C174" s="6">
        <f>SUM(C162:C173)</f>
        <v>72607</v>
      </c>
      <c r="D174" s="6">
        <f>SUM(D162:D173)</f>
        <v>65125</v>
      </c>
      <c r="E174" s="6">
        <f>SUM(E162:E173)</f>
        <v>4918</v>
      </c>
      <c r="F174" s="6">
        <f>SUM(F162:F173)</f>
        <v>60207</v>
      </c>
      <c r="G174" s="6">
        <f>SUM(G162:G173)</f>
        <v>195170.71348400001</v>
      </c>
      <c r="H174" s="3"/>
    </row>
    <row r="175" spans="1:10" x14ac:dyDescent="0.2">
      <c r="A175" s="25"/>
      <c r="B175" s="3"/>
      <c r="C175" s="11"/>
      <c r="D175" s="11"/>
      <c r="E175" s="11"/>
      <c r="F175" s="11"/>
      <c r="G175" s="8"/>
      <c r="H175" s="3"/>
    </row>
    <row r="176" spans="1:10" x14ac:dyDescent="0.2">
      <c r="A176" s="25"/>
      <c r="B176" s="4" t="s">
        <v>174</v>
      </c>
      <c r="C176" s="10"/>
      <c r="D176" s="11"/>
      <c r="E176" s="10"/>
      <c r="F176" s="10"/>
      <c r="G176" s="8"/>
      <c r="H176" s="3"/>
    </row>
    <row r="177" spans="1:10" x14ac:dyDescent="0.2">
      <c r="A177" s="25">
        <v>5340</v>
      </c>
      <c r="B177" s="3" t="s">
        <v>159</v>
      </c>
      <c r="C177" s="11">
        <v>14566</v>
      </c>
      <c r="D177" s="11">
        <f t="shared" si="3"/>
        <v>13979</v>
      </c>
      <c r="E177" s="11">
        <v>3000</v>
      </c>
      <c r="F177" s="11">
        <v>10979</v>
      </c>
      <c r="G177" s="8">
        <v>14280</v>
      </c>
    </row>
    <row r="178" spans="1:10" x14ac:dyDescent="0.2">
      <c r="A178" s="25">
        <v>5345</v>
      </c>
      <c r="B178" s="3" t="s">
        <v>160</v>
      </c>
      <c r="C178" s="11">
        <v>520</v>
      </c>
      <c r="D178" s="11">
        <f t="shared" si="3"/>
        <v>136</v>
      </c>
      <c r="E178" s="11">
        <v>50</v>
      </c>
      <c r="F178" s="11">
        <v>86</v>
      </c>
      <c r="G178" s="8">
        <v>510</v>
      </c>
      <c r="H178" s="27" t="s">
        <v>243</v>
      </c>
    </row>
    <row r="179" spans="1:10" x14ac:dyDescent="0.2">
      <c r="A179" s="25"/>
      <c r="B179" s="3"/>
      <c r="C179" s="6">
        <f>SUM(C177:C178)</f>
        <v>15086</v>
      </c>
      <c r="D179" s="6">
        <f>SUM(D177:D178)</f>
        <v>14115</v>
      </c>
      <c r="E179" s="6">
        <f>SUM(E177:E178)</f>
        <v>3050</v>
      </c>
      <c r="F179" s="6">
        <f>SUM(F177:F178)</f>
        <v>11065</v>
      </c>
      <c r="G179" s="6">
        <f>SUM(G177:G178)</f>
        <v>14790</v>
      </c>
    </row>
    <row r="180" spans="1:10" x14ac:dyDescent="0.2">
      <c r="A180" s="12"/>
      <c r="B180" s="3"/>
      <c r="C180" s="11"/>
      <c r="D180" s="11"/>
      <c r="E180" s="11"/>
      <c r="F180" s="11"/>
      <c r="G180" s="8"/>
    </row>
    <row r="181" spans="1:10" x14ac:dyDescent="0.2">
      <c r="A181" s="12"/>
      <c r="B181" s="6"/>
      <c r="C181" s="30">
        <f>C174+C179</f>
        <v>87693</v>
      </c>
      <c r="D181" s="30">
        <f>D174+D179</f>
        <v>79240</v>
      </c>
      <c r="E181" s="30">
        <f>E174+E179</f>
        <v>7968</v>
      </c>
      <c r="F181" s="30">
        <f>F174+F179</f>
        <v>71272</v>
      </c>
      <c r="G181" s="30">
        <f>G174+G179</f>
        <v>209960.71348400001</v>
      </c>
    </row>
    <row r="182" spans="1:10" x14ac:dyDescent="0.2">
      <c r="A182" s="3"/>
      <c r="B182" s="3"/>
      <c r="C182" s="11"/>
      <c r="D182" s="11"/>
      <c r="E182" s="11"/>
      <c r="F182" s="11"/>
      <c r="G182" s="3"/>
    </row>
    <row r="183" spans="1:10" x14ac:dyDescent="0.2">
      <c r="A183" s="90" t="s">
        <v>0</v>
      </c>
      <c r="B183" s="90"/>
      <c r="C183" s="90"/>
      <c r="D183" s="90"/>
      <c r="E183" s="90"/>
      <c r="F183" s="90"/>
      <c r="G183" s="90"/>
    </row>
    <row r="184" spans="1:10" x14ac:dyDescent="0.2">
      <c r="A184" s="90" t="s">
        <v>227</v>
      </c>
      <c r="B184" s="90"/>
      <c r="C184" s="90"/>
      <c r="D184" s="90"/>
      <c r="E184" s="90"/>
      <c r="F184" s="90"/>
      <c r="G184" s="90"/>
    </row>
    <row r="185" spans="1:10" ht="14.25" customHeight="1" x14ac:dyDescent="0.2">
      <c r="A185" s="9" t="s">
        <v>132</v>
      </c>
      <c r="B185" s="3"/>
      <c r="C185" s="9" t="s">
        <v>225</v>
      </c>
      <c r="D185" s="9" t="s">
        <v>226</v>
      </c>
      <c r="E185" s="9" t="s">
        <v>228</v>
      </c>
      <c r="F185" s="20">
        <v>40512</v>
      </c>
      <c r="G185" s="9" t="s">
        <v>173</v>
      </c>
    </row>
    <row r="186" spans="1:10" x14ac:dyDescent="0.2">
      <c r="A186" s="12"/>
      <c r="B186" s="3"/>
      <c r="C186" s="3"/>
      <c r="D186" s="3"/>
      <c r="E186" s="3"/>
      <c r="F186" s="3"/>
      <c r="G186" s="3"/>
    </row>
    <row r="187" spans="1:10" x14ac:dyDescent="0.2">
      <c r="A187" s="12"/>
      <c r="B187" s="4" t="s">
        <v>84</v>
      </c>
      <c r="C187" s="4"/>
      <c r="D187" s="4"/>
      <c r="E187" s="4"/>
      <c r="F187" s="4"/>
      <c r="G187" s="3"/>
    </row>
    <row r="188" spans="1:10" x14ac:dyDescent="0.2">
      <c r="A188" s="25">
        <v>5510</v>
      </c>
      <c r="B188" s="3" t="s">
        <v>85</v>
      </c>
      <c r="C188" s="11">
        <v>51873</v>
      </c>
      <c r="D188" s="11">
        <f>E188+F188</f>
        <v>52455</v>
      </c>
      <c r="E188" s="11"/>
      <c r="F188" s="11">
        <v>52455</v>
      </c>
      <c r="G188" s="8">
        <v>52455</v>
      </c>
      <c r="H188" s="27" t="s">
        <v>232</v>
      </c>
      <c r="I188" s="27"/>
      <c r="J188" s="29"/>
    </row>
    <row r="189" spans="1:10" x14ac:dyDescent="0.2">
      <c r="A189" s="25">
        <v>5515</v>
      </c>
      <c r="B189" s="3" t="s">
        <v>86</v>
      </c>
      <c r="C189" s="11">
        <v>500</v>
      </c>
      <c r="D189" s="11">
        <f t="shared" ref="D189:D194" si="4">E189+F189</f>
        <v>0</v>
      </c>
      <c r="E189" s="11"/>
      <c r="F189" s="11">
        <v>0</v>
      </c>
      <c r="G189" s="8">
        <v>1000</v>
      </c>
    </row>
    <row r="190" spans="1:10" x14ac:dyDescent="0.2">
      <c r="A190" s="25">
        <v>5520</v>
      </c>
      <c r="B190" s="3" t="s">
        <v>163</v>
      </c>
      <c r="C190" s="11">
        <v>100</v>
      </c>
      <c r="D190" s="11">
        <f t="shared" si="4"/>
        <v>0</v>
      </c>
      <c r="E190" s="11"/>
      <c r="F190" s="11">
        <v>0</v>
      </c>
      <c r="G190" s="8">
        <v>430</v>
      </c>
      <c r="H190" s="3"/>
    </row>
    <row r="191" spans="1:10" x14ac:dyDescent="0.2">
      <c r="A191" s="25">
        <v>5525</v>
      </c>
      <c r="B191" s="3" t="s">
        <v>87</v>
      </c>
      <c r="C191" s="11">
        <v>600</v>
      </c>
      <c r="D191" s="11">
        <f t="shared" si="4"/>
        <v>614</v>
      </c>
      <c r="E191" s="11">
        <v>100</v>
      </c>
      <c r="F191" s="11">
        <v>514</v>
      </c>
      <c r="G191" s="8">
        <v>204</v>
      </c>
      <c r="H191" s="27" t="s">
        <v>244</v>
      </c>
      <c r="I191" s="27"/>
      <c r="J191" s="27"/>
    </row>
    <row r="192" spans="1:10" x14ac:dyDescent="0.2">
      <c r="A192" s="25">
        <v>5530</v>
      </c>
      <c r="B192" s="3" t="s">
        <v>164</v>
      </c>
      <c r="C192" s="11">
        <v>204</v>
      </c>
      <c r="D192" s="11">
        <f t="shared" si="4"/>
        <v>564</v>
      </c>
      <c r="E192" s="11">
        <v>0</v>
      </c>
      <c r="F192" s="11">
        <v>564</v>
      </c>
      <c r="G192" s="8">
        <v>200</v>
      </c>
      <c r="H192" s="29" t="s">
        <v>245</v>
      </c>
      <c r="I192" s="29"/>
      <c r="J192" s="29"/>
    </row>
    <row r="193" spans="1:10" x14ac:dyDescent="0.2">
      <c r="A193" s="1" t="s">
        <v>246</v>
      </c>
      <c r="B193" s="3" t="s">
        <v>247</v>
      </c>
      <c r="C193" s="11">
        <v>7752</v>
      </c>
      <c r="D193" s="11">
        <f t="shared" si="4"/>
        <v>7600</v>
      </c>
      <c r="E193" s="11">
        <v>700</v>
      </c>
      <c r="F193" s="11">
        <v>6900</v>
      </c>
      <c r="G193" s="3"/>
    </row>
    <row r="194" spans="1:10" x14ac:dyDescent="0.2">
      <c r="A194" s="1" t="s">
        <v>246</v>
      </c>
      <c r="B194" s="3" t="s">
        <v>248</v>
      </c>
      <c r="C194" s="11">
        <v>1698</v>
      </c>
      <c r="D194" s="11">
        <f t="shared" si="4"/>
        <v>1665</v>
      </c>
      <c r="E194" s="11">
        <v>175</v>
      </c>
      <c r="F194" s="11">
        <v>1490</v>
      </c>
      <c r="G194" s="3"/>
    </row>
    <row r="195" spans="1:10" x14ac:dyDescent="0.2">
      <c r="C195" s="11"/>
      <c r="D195" s="11"/>
      <c r="E195" s="11"/>
      <c r="F195" s="11"/>
      <c r="G195" s="3"/>
    </row>
    <row r="196" spans="1:10" x14ac:dyDescent="0.2">
      <c r="C196" s="11"/>
      <c r="D196" s="11"/>
      <c r="E196" s="11"/>
      <c r="F196" s="11"/>
      <c r="G196" s="3"/>
    </row>
    <row r="197" spans="1:10" x14ac:dyDescent="0.2">
      <c r="C197" s="11"/>
      <c r="D197" s="11"/>
      <c r="E197" s="11"/>
      <c r="F197" s="11"/>
      <c r="G197" s="3"/>
    </row>
    <row r="198" spans="1:10" x14ac:dyDescent="0.2">
      <c r="A198" s="25"/>
      <c r="B198" s="4" t="s">
        <v>88</v>
      </c>
      <c r="C198" s="10">
        <f>SUM(C188:C196)</f>
        <v>62727</v>
      </c>
      <c r="D198" s="10">
        <f>SUM(D188:D196)</f>
        <v>62898</v>
      </c>
      <c r="E198" s="10">
        <f>SUM(E188:E196)</f>
        <v>975</v>
      </c>
      <c r="F198" s="10">
        <f>SUM(F188:F196)</f>
        <v>61923</v>
      </c>
      <c r="G198" s="10">
        <f>SUM(G188:G196)</f>
        <v>54289</v>
      </c>
    </row>
    <row r="199" spans="1:10" x14ac:dyDescent="0.2">
      <c r="A199" s="25"/>
      <c r="B199" s="3"/>
      <c r="C199" s="11"/>
      <c r="D199" s="11"/>
      <c r="E199" s="11"/>
      <c r="F199" s="11"/>
      <c r="G199" s="8"/>
    </row>
    <row r="200" spans="1:10" x14ac:dyDescent="0.2">
      <c r="A200" s="25"/>
      <c r="B200" s="3"/>
      <c r="C200" s="11"/>
      <c r="D200" s="11"/>
      <c r="E200" s="11"/>
      <c r="F200" s="11"/>
      <c r="G200" s="8"/>
    </row>
    <row r="201" spans="1:10" x14ac:dyDescent="0.2">
      <c r="A201" s="25"/>
      <c r="B201" s="4" t="s">
        <v>89</v>
      </c>
      <c r="C201" s="10"/>
      <c r="D201" s="10"/>
      <c r="E201" s="10"/>
      <c r="F201" s="10"/>
      <c r="G201" s="8"/>
    </row>
    <row r="202" spans="1:10" x14ac:dyDescent="0.2">
      <c r="A202" s="25">
        <v>5615</v>
      </c>
      <c r="B202" s="3" t="s">
        <v>90</v>
      </c>
      <c r="C202" s="11">
        <v>3500</v>
      </c>
      <c r="D202" s="11">
        <f>E202+F202</f>
        <v>1365</v>
      </c>
      <c r="E202" s="11"/>
      <c r="F202" s="11">
        <v>1365</v>
      </c>
      <c r="G202" s="8">
        <v>5000</v>
      </c>
    </row>
    <row r="203" spans="1:10" x14ac:dyDescent="0.2">
      <c r="A203" s="25">
        <v>5620</v>
      </c>
      <c r="B203" s="3" t="s">
        <v>178</v>
      </c>
      <c r="C203" s="11">
        <v>2000</v>
      </c>
      <c r="D203" s="11">
        <f>E203+F203</f>
        <v>1136</v>
      </c>
      <c r="E203" s="11"/>
      <c r="F203" s="11">
        <v>1136</v>
      </c>
      <c r="G203" s="8">
        <v>3000</v>
      </c>
    </row>
    <row r="204" spans="1:10" x14ac:dyDescent="0.2">
      <c r="A204" s="25">
        <v>5625</v>
      </c>
      <c r="B204" s="3" t="s">
        <v>249</v>
      </c>
      <c r="C204" s="11">
        <v>8000</v>
      </c>
      <c r="D204" s="11">
        <f>E204+F204</f>
        <v>50</v>
      </c>
      <c r="E204" s="11"/>
      <c r="F204" s="11">
        <v>50</v>
      </c>
      <c r="G204" s="8">
        <v>2500</v>
      </c>
    </row>
    <row r="205" spans="1:10" x14ac:dyDescent="0.2">
      <c r="A205" s="25">
        <v>5630</v>
      </c>
      <c r="B205" s="3" t="s">
        <v>250</v>
      </c>
      <c r="C205" s="11">
        <v>2187</v>
      </c>
      <c r="D205" s="11">
        <f>E205+F205</f>
        <v>2144</v>
      </c>
      <c r="E205" s="11"/>
      <c r="F205" s="11">
        <v>2144</v>
      </c>
      <c r="G205" s="8"/>
      <c r="H205" s="3"/>
    </row>
    <row r="206" spans="1:10" x14ac:dyDescent="0.2">
      <c r="A206" s="25" t="s">
        <v>246</v>
      </c>
      <c r="B206" s="3" t="s">
        <v>251</v>
      </c>
      <c r="C206" s="11">
        <v>1117</v>
      </c>
      <c r="D206" s="11">
        <f>E206+F206</f>
        <v>0</v>
      </c>
      <c r="E206" s="11">
        <v>0</v>
      </c>
      <c r="F206" s="11">
        <v>0</v>
      </c>
      <c r="G206" s="8"/>
      <c r="H206" s="27" t="s">
        <v>232</v>
      </c>
      <c r="I206" s="27"/>
      <c r="J206" s="29"/>
    </row>
    <row r="208" spans="1:10" x14ac:dyDescent="0.2">
      <c r="B208" s="4" t="s">
        <v>91</v>
      </c>
      <c r="C208" s="6">
        <f>SUM(C202:C206)</f>
        <v>16804</v>
      </c>
      <c r="D208" s="6">
        <f>SUM(D202:D206)</f>
        <v>4695</v>
      </c>
      <c r="E208" s="6">
        <f>SUM(E202:E206)</f>
        <v>0</v>
      </c>
      <c r="F208" s="6">
        <f>SUM(F202:F206)</f>
        <v>4695</v>
      </c>
      <c r="G208" s="6">
        <f>SUM(G202:G206)</f>
        <v>10500</v>
      </c>
    </row>
    <row r="209" spans="1:14" x14ac:dyDescent="0.2">
      <c r="A209" s="25"/>
    </row>
    <row r="210" spans="1:14" x14ac:dyDescent="0.2">
      <c r="B210" s="3"/>
      <c r="C210" s="11"/>
      <c r="D210" s="11"/>
      <c r="E210" s="11"/>
      <c r="F210" s="11"/>
      <c r="G210" s="3"/>
    </row>
    <row r="211" spans="1:14" x14ac:dyDescent="0.2">
      <c r="A211" s="25"/>
      <c r="B211" s="4" t="s">
        <v>118</v>
      </c>
      <c r="C211" s="10"/>
      <c r="D211" s="10"/>
      <c r="E211" s="10"/>
      <c r="F211" s="10"/>
      <c r="G211" s="3"/>
    </row>
    <row r="212" spans="1:14" x14ac:dyDescent="0.2">
      <c r="A212" s="25">
        <v>5710</v>
      </c>
      <c r="B212" s="3" t="s">
        <v>165</v>
      </c>
      <c r="C212" s="11">
        <v>1151</v>
      </c>
      <c r="D212" s="11">
        <f>E212+F212</f>
        <v>3166</v>
      </c>
      <c r="E212" s="11">
        <v>259</v>
      </c>
      <c r="F212" s="11">
        <v>2907</v>
      </c>
      <c r="G212" s="8">
        <v>3450</v>
      </c>
      <c r="H212" s="27" t="s">
        <v>232</v>
      </c>
      <c r="I212" s="27"/>
      <c r="J212" s="29"/>
    </row>
    <row r="213" spans="1:14" x14ac:dyDescent="0.2">
      <c r="A213" s="25">
        <v>5720</v>
      </c>
      <c r="B213" s="3" t="s">
        <v>119</v>
      </c>
      <c r="C213" s="11">
        <v>204</v>
      </c>
      <c r="D213" s="11">
        <f t="shared" ref="D213:D228" si="5">E213+F213</f>
        <v>121</v>
      </c>
      <c r="E213" s="11">
        <v>25</v>
      </c>
      <c r="F213" s="11">
        <v>96</v>
      </c>
      <c r="G213" s="8">
        <v>200</v>
      </c>
    </row>
    <row r="214" spans="1:14" x14ac:dyDescent="0.2">
      <c r="A214" s="25">
        <v>5725</v>
      </c>
      <c r="B214" s="3" t="s">
        <v>120</v>
      </c>
      <c r="C214" s="11">
        <v>204</v>
      </c>
      <c r="D214" s="11">
        <f t="shared" si="5"/>
        <v>1285</v>
      </c>
      <c r="E214" s="11">
        <v>0</v>
      </c>
      <c r="F214" s="11">
        <v>1285</v>
      </c>
      <c r="G214" s="8">
        <v>200</v>
      </c>
      <c r="H214" s="3"/>
    </row>
    <row r="215" spans="1:14" x14ac:dyDescent="0.2">
      <c r="A215" s="25"/>
      <c r="B215" s="3"/>
      <c r="C215" s="11"/>
      <c r="D215" s="11"/>
      <c r="E215" s="11"/>
      <c r="F215" s="11"/>
      <c r="G215" s="3"/>
    </row>
    <row r="216" spans="1:14" x14ac:dyDescent="0.2">
      <c r="A216" s="25"/>
      <c r="B216" s="3" t="s">
        <v>252</v>
      </c>
      <c r="C216" s="6">
        <f>SUM(C212:C215)</f>
        <v>1559</v>
      </c>
      <c r="D216" s="6">
        <f>SUM(D212:D215)</f>
        <v>4572</v>
      </c>
      <c r="E216" s="6">
        <f>SUM(E212:E215)</f>
        <v>284</v>
      </c>
      <c r="F216" s="6">
        <f>SUM(F212:F215)</f>
        <v>4288</v>
      </c>
      <c r="G216" s="6">
        <f>SUM(G212:G215)</f>
        <v>3850</v>
      </c>
      <c r="H216" s="3"/>
    </row>
    <row r="217" spans="1:14" x14ac:dyDescent="0.2">
      <c r="A217" s="25"/>
      <c r="B217" s="3"/>
      <c r="C217" s="11"/>
      <c r="D217" s="11">
        <f t="shared" si="5"/>
        <v>0</v>
      </c>
      <c r="E217" s="11"/>
      <c r="F217" s="11"/>
      <c r="G217" s="8"/>
    </row>
    <row r="218" spans="1:14" x14ac:dyDescent="0.2">
      <c r="A218" s="12"/>
      <c r="B218" s="4" t="s">
        <v>166</v>
      </c>
      <c r="C218" s="10"/>
      <c r="D218" s="11">
        <f t="shared" si="5"/>
        <v>0</v>
      </c>
      <c r="E218" s="10"/>
      <c r="F218" s="10"/>
      <c r="G218" s="8"/>
    </row>
    <row r="219" spans="1:14" x14ac:dyDescent="0.2">
      <c r="A219" s="25">
        <v>5810</v>
      </c>
      <c r="B219" s="3" t="s">
        <v>133</v>
      </c>
      <c r="C219" s="10">
        <v>29312</v>
      </c>
      <c r="D219" s="10">
        <f t="shared" si="5"/>
        <v>27297</v>
      </c>
      <c r="E219" s="10">
        <v>2955</v>
      </c>
      <c r="F219" s="10">
        <v>24342</v>
      </c>
      <c r="G219" s="6">
        <v>27297</v>
      </c>
      <c r="H219" s="27" t="s">
        <v>232</v>
      </c>
      <c r="I219" s="27"/>
      <c r="J219" s="29"/>
    </row>
    <row r="220" spans="1:14" x14ac:dyDescent="0.2">
      <c r="A220" s="12"/>
      <c r="B220" s="4"/>
      <c r="C220" s="10"/>
      <c r="D220" s="11"/>
      <c r="E220" s="10"/>
      <c r="F220" s="10"/>
      <c r="G220" s="8"/>
      <c r="H220" s="3"/>
    </row>
    <row r="221" spans="1:14" x14ac:dyDescent="0.2">
      <c r="C221" s="11"/>
      <c r="D221" s="11"/>
      <c r="E221" s="11"/>
      <c r="F221" s="11"/>
      <c r="G221" s="3"/>
    </row>
    <row r="222" spans="1:14" x14ac:dyDescent="0.2">
      <c r="A222" s="12"/>
      <c r="B222" s="4" t="s">
        <v>92</v>
      </c>
      <c r="C222" s="10"/>
      <c r="D222" s="11"/>
      <c r="E222" s="10"/>
      <c r="F222" s="10"/>
      <c r="G222" s="3"/>
    </row>
    <row r="223" spans="1:14" x14ac:dyDescent="0.2">
      <c r="A223" s="12"/>
      <c r="B223" s="4" t="s">
        <v>130</v>
      </c>
      <c r="C223" s="10"/>
      <c r="D223" s="11"/>
      <c r="E223" s="10"/>
      <c r="F223" s="10"/>
      <c r="G223" s="3"/>
      <c r="I223" s="3"/>
      <c r="J223" s="3"/>
      <c r="K223" s="3"/>
      <c r="L223" s="3"/>
      <c r="M223" s="3"/>
      <c r="N223" s="3"/>
    </row>
    <row r="224" spans="1:14" x14ac:dyDescent="0.2">
      <c r="A224" s="25">
        <v>5910</v>
      </c>
      <c r="B224" s="3" t="s">
        <v>93</v>
      </c>
      <c r="C224" s="11">
        <v>1020</v>
      </c>
      <c r="D224" s="11">
        <f t="shared" si="5"/>
        <v>0</v>
      </c>
      <c r="E224" s="11"/>
      <c r="F224" s="11">
        <v>0</v>
      </c>
      <c r="G224" s="8">
        <v>1000</v>
      </c>
      <c r="H224" s="27" t="s">
        <v>253</v>
      </c>
      <c r="I224" s="27"/>
      <c r="J224" s="27"/>
      <c r="K224" s="27"/>
      <c r="L224" s="27"/>
      <c r="M224" s="3"/>
      <c r="N224" s="3"/>
    </row>
    <row r="225" spans="1:11" x14ac:dyDescent="0.2">
      <c r="A225" s="25">
        <v>5915</v>
      </c>
      <c r="B225" s="3" t="s">
        <v>94</v>
      </c>
      <c r="C225" s="11">
        <f>G225*1.02</f>
        <v>0</v>
      </c>
      <c r="D225" s="11">
        <f t="shared" si="5"/>
        <v>0</v>
      </c>
      <c r="E225" s="11"/>
      <c r="F225" s="11">
        <v>0</v>
      </c>
      <c r="G225" s="8">
        <v>0</v>
      </c>
    </row>
    <row r="226" spans="1:11" x14ac:dyDescent="0.2">
      <c r="A226" s="25">
        <v>5920</v>
      </c>
      <c r="B226" s="3" t="s">
        <v>95</v>
      </c>
      <c r="C226" s="11">
        <v>20000</v>
      </c>
      <c r="D226" s="11">
        <f t="shared" si="5"/>
        <v>32298</v>
      </c>
      <c r="E226" s="11"/>
      <c r="F226" s="11">
        <v>32298</v>
      </c>
      <c r="G226" s="8"/>
      <c r="H226" s="27" t="s">
        <v>254</v>
      </c>
      <c r="I226" s="27"/>
      <c r="J226" s="27"/>
    </row>
    <row r="227" spans="1:11" x14ac:dyDescent="0.2">
      <c r="A227" s="25">
        <v>5921</v>
      </c>
      <c r="B227" s="3" t="s">
        <v>172</v>
      </c>
      <c r="C227" s="11">
        <v>0</v>
      </c>
      <c r="D227" s="11">
        <f t="shared" si="5"/>
        <v>0</v>
      </c>
      <c r="E227" s="11"/>
      <c r="F227" s="11">
        <v>0</v>
      </c>
      <c r="G227" s="8">
        <v>0</v>
      </c>
      <c r="H227" s="27" t="s">
        <v>255</v>
      </c>
      <c r="I227" s="27"/>
      <c r="J227" s="27"/>
      <c r="K227" s="27"/>
    </row>
    <row r="228" spans="1:11" x14ac:dyDescent="0.2">
      <c r="A228" s="25">
        <v>5925</v>
      </c>
      <c r="B228" s="3" t="s">
        <v>256</v>
      </c>
      <c r="C228" s="11">
        <v>0</v>
      </c>
      <c r="D228" s="11">
        <f t="shared" si="5"/>
        <v>7936</v>
      </c>
      <c r="E228" s="11"/>
      <c r="F228" s="11">
        <v>7936</v>
      </c>
      <c r="G228" s="8">
        <v>0</v>
      </c>
      <c r="H228" s="27" t="s">
        <v>257</v>
      </c>
      <c r="I228" s="29"/>
      <c r="J228" s="29"/>
    </row>
    <row r="229" spans="1:11" x14ac:dyDescent="0.2">
      <c r="C229" s="11"/>
      <c r="D229" s="11"/>
      <c r="E229" s="11"/>
      <c r="F229" s="11"/>
      <c r="G229" s="3"/>
    </row>
    <row r="230" spans="1:11" x14ac:dyDescent="0.2">
      <c r="A230" s="12"/>
      <c r="B230" s="3"/>
      <c r="C230" s="11"/>
      <c r="D230" s="11"/>
      <c r="E230" s="11"/>
      <c r="F230" s="11"/>
      <c r="G230" s="8"/>
    </row>
    <row r="231" spans="1:11" x14ac:dyDescent="0.2">
      <c r="A231" s="12"/>
      <c r="B231" s="3" t="s">
        <v>116</v>
      </c>
      <c r="C231" s="6">
        <f>SUM(C224:C230)</f>
        <v>21020</v>
      </c>
      <c r="D231" s="6">
        <f>SUM(D224:D230)</f>
        <v>40234</v>
      </c>
      <c r="E231" s="6">
        <f>SUM(E224:E230)</f>
        <v>0</v>
      </c>
      <c r="F231" s="6">
        <f>SUM(F224:F230)</f>
        <v>40234</v>
      </c>
      <c r="G231" s="6">
        <f>SUM(G224:G230)</f>
        <v>1000</v>
      </c>
    </row>
    <row r="232" spans="1:11" x14ac:dyDescent="0.2">
      <c r="A232" s="3"/>
      <c r="B232" s="3"/>
      <c r="C232" s="11"/>
      <c r="D232" s="11"/>
      <c r="E232" s="11"/>
      <c r="F232" s="11"/>
      <c r="G232" s="3"/>
    </row>
    <row r="233" spans="1:11" x14ac:dyDescent="0.2">
      <c r="A233" s="3"/>
      <c r="B233" s="4" t="s">
        <v>96</v>
      </c>
      <c r="C233" s="10">
        <f>C79+C112+C157+C181+C198+C208+C216+C219+C231</f>
        <v>918113</v>
      </c>
      <c r="D233" s="10">
        <f>D79+D112+D157+D181+D198+D208+D216+D219+D231</f>
        <v>848980</v>
      </c>
      <c r="E233" s="10">
        <f>E79+E112+E157+E181+E198+E208+E216+E219+E231</f>
        <v>39311</v>
      </c>
      <c r="F233" s="10">
        <f>F79+F112+F157+F181+F198+F208+F216+F219+F231</f>
        <v>806529</v>
      </c>
      <c r="G233" s="6">
        <f>G79+G112+G157+G181+G198+G208+G216+G219+G231</f>
        <v>931372.773758</v>
      </c>
    </row>
    <row r="234" spans="1:11" x14ac:dyDescent="0.2">
      <c r="A234" s="3"/>
      <c r="B234" s="3"/>
      <c r="C234" s="3"/>
      <c r="D234" s="3"/>
      <c r="E234" s="3"/>
      <c r="F234" s="3"/>
      <c r="G234" s="3"/>
    </row>
    <row r="235" spans="1:11" x14ac:dyDescent="0.2">
      <c r="A235" s="3"/>
      <c r="B235" s="3"/>
      <c r="C235" s="3"/>
      <c r="D235" s="3"/>
      <c r="E235" s="3"/>
      <c r="F235" s="3"/>
      <c r="G235" s="3"/>
    </row>
    <row r="236" spans="1:11" x14ac:dyDescent="0.2">
      <c r="A236" s="12"/>
      <c r="B236" s="3"/>
      <c r="C236" s="3"/>
      <c r="D236" s="3"/>
      <c r="E236" s="3"/>
      <c r="F236" s="3"/>
      <c r="G236" s="8"/>
    </row>
    <row r="237" spans="1:11" x14ac:dyDescent="0.2">
      <c r="A237" s="12"/>
      <c r="B237" s="3"/>
      <c r="C237" s="3"/>
      <c r="D237" s="3"/>
      <c r="E237" s="3"/>
      <c r="F237" s="3"/>
      <c r="G237" s="3"/>
    </row>
    <row r="238" spans="1:11" x14ac:dyDescent="0.2">
      <c r="A238" s="12"/>
      <c r="B238" s="4"/>
      <c r="C238" s="4"/>
      <c r="D238" s="4"/>
      <c r="E238" s="4"/>
      <c r="F238" s="4"/>
      <c r="G238" s="6"/>
    </row>
    <row r="239" spans="1:11" x14ac:dyDescent="0.2">
      <c r="A239" s="12"/>
      <c r="B239" s="3"/>
      <c r="C239" s="3"/>
      <c r="D239" s="3"/>
      <c r="E239" s="3"/>
      <c r="F239" s="3"/>
      <c r="G239" s="3"/>
    </row>
    <row r="240" spans="1:11" x14ac:dyDescent="0.2">
      <c r="A240" s="90" t="s">
        <v>0</v>
      </c>
      <c r="B240" s="90"/>
      <c r="C240" s="90"/>
      <c r="D240" s="90"/>
      <c r="E240" s="90"/>
      <c r="F240" s="90"/>
      <c r="G240" s="90"/>
    </row>
    <row r="241" spans="1:8" x14ac:dyDescent="0.2">
      <c r="A241" s="90" t="s">
        <v>227</v>
      </c>
      <c r="B241" s="90"/>
      <c r="C241" s="90"/>
      <c r="D241" s="90"/>
      <c r="E241" s="90"/>
      <c r="F241" s="90"/>
      <c r="G241" s="90"/>
    </row>
    <row r="242" spans="1:8" x14ac:dyDescent="0.2">
      <c r="A242" s="9" t="s">
        <v>132</v>
      </c>
      <c r="B242" s="3"/>
      <c r="C242" s="9" t="s">
        <v>225</v>
      </c>
      <c r="D242" s="9" t="s">
        <v>226</v>
      </c>
      <c r="E242" s="9" t="s">
        <v>228</v>
      </c>
      <c r="F242" s="20">
        <v>40512</v>
      </c>
      <c r="G242" s="9" t="s">
        <v>173</v>
      </c>
    </row>
    <row r="243" spans="1:8" x14ac:dyDescent="0.2">
      <c r="A243" s="12"/>
      <c r="B243" s="3"/>
      <c r="C243" s="3"/>
      <c r="D243" s="3"/>
      <c r="E243" s="3"/>
      <c r="F243" s="3"/>
      <c r="G243" s="3"/>
    </row>
    <row r="244" spans="1:8" x14ac:dyDescent="0.2">
      <c r="A244" s="12"/>
      <c r="B244" s="4" t="s">
        <v>97</v>
      </c>
      <c r="C244" s="6">
        <f>C233</f>
        <v>918113</v>
      </c>
      <c r="D244" s="6">
        <f>D233</f>
        <v>848980</v>
      </c>
      <c r="E244" s="6">
        <f>E233</f>
        <v>39311</v>
      </c>
      <c r="F244" s="6">
        <f>F233</f>
        <v>806529</v>
      </c>
      <c r="G244" s="6">
        <f>G233</f>
        <v>931372.773758</v>
      </c>
    </row>
    <row r="245" spans="1:8" x14ac:dyDescent="0.2">
      <c r="A245" s="12"/>
      <c r="B245" s="3"/>
      <c r="C245" s="11"/>
      <c r="D245" s="11"/>
      <c r="E245" s="11"/>
      <c r="F245" s="11"/>
      <c r="G245" s="3"/>
    </row>
    <row r="246" spans="1:8" x14ac:dyDescent="0.2">
      <c r="A246" s="12"/>
      <c r="B246" s="4" t="s">
        <v>98</v>
      </c>
      <c r="C246" s="10"/>
      <c r="D246" s="10"/>
      <c r="E246" s="10"/>
      <c r="F246" s="10"/>
      <c r="G246" s="3"/>
    </row>
    <row r="247" spans="1:8" x14ac:dyDescent="0.2">
      <c r="A247" s="12"/>
      <c r="B247" s="4"/>
      <c r="C247" s="10"/>
      <c r="D247" s="10"/>
      <c r="E247" s="10"/>
      <c r="F247" s="10"/>
      <c r="G247" s="3"/>
    </row>
    <row r="248" spans="1:8" x14ac:dyDescent="0.2">
      <c r="A248" s="12"/>
      <c r="B248" s="4" t="s">
        <v>99</v>
      </c>
      <c r="C248" s="10"/>
      <c r="D248" s="10"/>
      <c r="E248" s="10"/>
      <c r="F248" s="10"/>
      <c r="G248" s="3"/>
    </row>
    <row r="249" spans="1:8" x14ac:dyDescent="0.2">
      <c r="A249" s="25">
        <v>4305</v>
      </c>
      <c r="B249" s="3" t="s">
        <v>100</v>
      </c>
      <c r="C249" s="11">
        <v>2700</v>
      </c>
      <c r="D249" s="11">
        <f>E249+F249</f>
        <v>2700</v>
      </c>
      <c r="E249" s="11"/>
      <c r="F249" s="11">
        <v>2700</v>
      </c>
      <c r="G249" s="8">
        <v>714</v>
      </c>
    </row>
    <row r="250" spans="1:8" x14ac:dyDescent="0.2">
      <c r="A250" s="25">
        <v>4310</v>
      </c>
      <c r="B250" s="3" t="s">
        <v>64</v>
      </c>
      <c r="C250" s="11">
        <v>200</v>
      </c>
      <c r="D250" s="11">
        <f>E250+F250</f>
        <v>0</v>
      </c>
      <c r="E250" s="11"/>
      <c r="F250" s="11"/>
      <c r="G250" s="8">
        <v>200</v>
      </c>
    </row>
    <row r="251" spans="1:8" x14ac:dyDescent="0.2">
      <c r="A251" s="25">
        <v>4405</v>
      </c>
      <c r="B251" s="3" t="s">
        <v>134</v>
      </c>
      <c r="C251" s="11">
        <v>2000</v>
      </c>
      <c r="D251" s="11">
        <f>E251+F251</f>
        <v>2030</v>
      </c>
      <c r="E251" s="11">
        <v>100</v>
      </c>
      <c r="F251" s="11">
        <v>1930</v>
      </c>
      <c r="G251" s="8">
        <v>1850</v>
      </c>
    </row>
    <row r="252" spans="1:8" x14ac:dyDescent="0.2">
      <c r="A252" s="25">
        <v>4406</v>
      </c>
      <c r="B252" s="27" t="s">
        <v>258</v>
      </c>
      <c r="C252" s="11">
        <v>3600</v>
      </c>
      <c r="D252" s="11"/>
      <c r="E252" s="11"/>
      <c r="F252" s="11"/>
      <c r="G252" s="8"/>
    </row>
    <row r="253" spans="1:8" x14ac:dyDescent="0.2">
      <c r="A253" s="25">
        <v>4407</v>
      </c>
      <c r="B253" s="3" t="s">
        <v>135</v>
      </c>
      <c r="C253" s="11">
        <v>500</v>
      </c>
      <c r="D253" s="11">
        <f>E253+F253</f>
        <v>605</v>
      </c>
      <c r="E253" s="11">
        <v>150</v>
      </c>
      <c r="F253" s="11">
        <v>455</v>
      </c>
      <c r="G253" s="8">
        <v>650</v>
      </c>
      <c r="H253" s="34"/>
    </row>
    <row r="254" spans="1:8" x14ac:dyDescent="0.2">
      <c r="A254" s="25">
        <v>4410</v>
      </c>
      <c r="B254" s="3" t="s">
        <v>105</v>
      </c>
      <c r="C254" s="11">
        <v>30000</v>
      </c>
      <c r="D254" s="11">
        <f t="shared" ref="D254:D260" si="6">E254+F254</f>
        <v>29125</v>
      </c>
      <c r="E254" s="11">
        <v>0</v>
      </c>
      <c r="F254" s="11">
        <v>29125</v>
      </c>
      <c r="G254" s="8">
        <v>20000</v>
      </c>
    </row>
    <row r="255" spans="1:8" x14ac:dyDescent="0.2">
      <c r="A255" s="25">
        <v>4505</v>
      </c>
      <c r="B255" s="3" t="s">
        <v>136</v>
      </c>
      <c r="C255" s="11">
        <v>200</v>
      </c>
      <c r="D255" s="11">
        <f t="shared" si="6"/>
        <v>400</v>
      </c>
      <c r="E255" s="11">
        <v>400</v>
      </c>
      <c r="F255" s="11"/>
      <c r="G255" s="8">
        <v>400</v>
      </c>
    </row>
    <row r="256" spans="1:8" x14ac:dyDescent="0.2">
      <c r="A256" s="25">
        <v>4605</v>
      </c>
      <c r="B256" s="3" t="s">
        <v>103</v>
      </c>
      <c r="C256" s="11">
        <v>9000</v>
      </c>
      <c r="D256" s="11">
        <f t="shared" si="6"/>
        <v>9695</v>
      </c>
      <c r="E256" s="11">
        <v>1000</v>
      </c>
      <c r="F256" s="11">
        <v>8695</v>
      </c>
      <c r="G256" s="8">
        <v>9000</v>
      </c>
    </row>
    <row r="257" spans="1:14" x14ac:dyDescent="0.2">
      <c r="A257" s="25">
        <v>4610</v>
      </c>
      <c r="B257" s="3" t="s">
        <v>101</v>
      </c>
      <c r="C257" s="11">
        <v>5600</v>
      </c>
      <c r="D257" s="11">
        <f t="shared" si="6"/>
        <v>5830</v>
      </c>
      <c r="E257" s="11">
        <v>1000</v>
      </c>
      <c r="F257" s="11">
        <v>4830</v>
      </c>
      <c r="G257" s="8">
        <v>6500</v>
      </c>
      <c r="H257" s="3"/>
    </row>
    <row r="258" spans="1:14" x14ac:dyDescent="0.2">
      <c r="A258" s="25">
        <v>4615</v>
      </c>
      <c r="B258" s="3" t="s">
        <v>102</v>
      </c>
      <c r="C258" s="11">
        <v>20</v>
      </c>
      <c r="D258" s="11">
        <f t="shared" si="6"/>
        <v>0</v>
      </c>
      <c r="E258" s="11">
        <v>0</v>
      </c>
      <c r="F258" s="11">
        <v>0</v>
      </c>
      <c r="G258" s="8">
        <v>20</v>
      </c>
    </row>
    <row r="259" spans="1:14" x14ac:dyDescent="0.2">
      <c r="A259" s="25">
        <v>4715</v>
      </c>
      <c r="B259" s="3" t="s">
        <v>126</v>
      </c>
      <c r="C259" s="11">
        <v>0</v>
      </c>
      <c r="D259" s="11">
        <f t="shared" si="6"/>
        <v>0</v>
      </c>
      <c r="E259" s="11">
        <v>0</v>
      </c>
      <c r="F259" s="11">
        <v>0</v>
      </c>
      <c r="G259" s="8">
        <v>300</v>
      </c>
      <c r="H259" s="27" t="s">
        <v>259</v>
      </c>
      <c r="I259" s="27"/>
    </row>
    <row r="260" spans="1:14" x14ac:dyDescent="0.2">
      <c r="A260" s="25">
        <v>4750</v>
      </c>
      <c r="B260" s="3" t="s">
        <v>104</v>
      </c>
      <c r="C260" s="11">
        <v>3200</v>
      </c>
      <c r="D260" s="11">
        <f t="shared" si="6"/>
        <v>13962</v>
      </c>
      <c r="E260" s="11">
        <v>0</v>
      </c>
      <c r="F260" s="11">
        <v>13962</v>
      </c>
      <c r="G260" s="8">
        <v>200</v>
      </c>
      <c r="H260" s="35" t="s">
        <v>260</v>
      </c>
      <c r="I260" s="29"/>
      <c r="J260" s="29"/>
    </row>
    <row r="261" spans="1:14" x14ac:dyDescent="0.2">
      <c r="D261" s="11"/>
      <c r="H261" s="1">
        <v>50</v>
      </c>
    </row>
    <row r="262" spans="1:14" x14ac:dyDescent="0.2">
      <c r="D262" s="11"/>
      <c r="E262" s="26"/>
      <c r="F262" s="26"/>
      <c r="G262" s="36"/>
    </row>
    <row r="263" spans="1:14" x14ac:dyDescent="0.2">
      <c r="C263" s="26"/>
      <c r="D263" s="11"/>
      <c r="E263" s="26"/>
      <c r="F263" s="26"/>
      <c r="G263" s="36"/>
    </row>
    <row r="264" spans="1:14" x14ac:dyDescent="0.2">
      <c r="A264" s="25"/>
      <c r="B264" s="4" t="s">
        <v>106</v>
      </c>
      <c r="C264" s="10"/>
      <c r="D264" s="11"/>
      <c r="E264" s="10"/>
      <c r="F264" s="10"/>
      <c r="G264" s="8"/>
    </row>
    <row r="265" spans="1:14" x14ac:dyDescent="0.2">
      <c r="A265" s="25">
        <v>4210</v>
      </c>
      <c r="B265" s="3" t="s">
        <v>129</v>
      </c>
      <c r="C265" s="11">
        <v>14500</v>
      </c>
      <c r="D265" s="11">
        <f t="shared" ref="D265:D270" si="7">E265+F265</f>
        <v>8200</v>
      </c>
      <c r="E265" s="11">
        <v>8200</v>
      </c>
      <c r="F265" s="11">
        <v>0</v>
      </c>
      <c r="G265" s="8">
        <v>8200</v>
      </c>
      <c r="H265" s="33" t="s">
        <v>261</v>
      </c>
      <c r="I265" s="29"/>
      <c r="J265" s="29"/>
    </row>
    <row r="266" spans="1:14" x14ac:dyDescent="0.2">
      <c r="A266" s="25">
        <v>4220</v>
      </c>
      <c r="B266" s="3" t="s">
        <v>108</v>
      </c>
      <c r="C266" s="11">
        <v>206739</v>
      </c>
      <c r="D266" s="11">
        <f t="shared" si="7"/>
        <v>206739</v>
      </c>
      <c r="E266" s="11">
        <v>0</v>
      </c>
      <c r="F266" s="11">
        <v>206739</v>
      </c>
      <c r="G266" s="8">
        <v>206739</v>
      </c>
    </row>
    <row r="267" spans="1:14" x14ac:dyDescent="0.2">
      <c r="A267" s="25">
        <v>4225</v>
      </c>
      <c r="B267" s="3" t="s">
        <v>109</v>
      </c>
      <c r="C267" s="11">
        <v>0</v>
      </c>
      <c r="D267" s="11">
        <f t="shared" si="7"/>
        <v>31000</v>
      </c>
      <c r="E267" s="11">
        <v>0</v>
      </c>
      <c r="F267" s="11">
        <v>31000</v>
      </c>
      <c r="G267" s="8">
        <v>5000</v>
      </c>
      <c r="H267" s="27" t="s">
        <v>262</v>
      </c>
      <c r="I267" s="29"/>
      <c r="J267" s="29"/>
      <c r="K267" s="29"/>
      <c r="L267" s="29"/>
      <c r="M267" s="29"/>
      <c r="N267" s="29"/>
    </row>
    <row r="268" spans="1:14" x14ac:dyDescent="0.2">
      <c r="A268" s="25">
        <v>4235</v>
      </c>
      <c r="B268" s="3" t="s">
        <v>107</v>
      </c>
      <c r="C268" s="11">
        <v>18328</v>
      </c>
      <c r="D268" s="11">
        <f t="shared" si="7"/>
        <v>18328</v>
      </c>
      <c r="E268" s="11">
        <v>7331</v>
      </c>
      <c r="F268" s="11">
        <v>10997</v>
      </c>
      <c r="G268" s="8">
        <v>18328</v>
      </c>
      <c r="I268" s="3"/>
      <c r="J268" s="3"/>
      <c r="K268" s="3"/>
      <c r="L268" s="3"/>
    </row>
    <row r="269" spans="1:14" x14ac:dyDescent="0.2">
      <c r="A269" s="25">
        <v>4255</v>
      </c>
      <c r="B269" s="3" t="s">
        <v>263</v>
      </c>
      <c r="C269" s="11">
        <v>1270</v>
      </c>
      <c r="D269" s="11">
        <f t="shared" si="7"/>
        <v>1270</v>
      </c>
      <c r="E269" s="11">
        <v>0</v>
      </c>
      <c r="F269" s="11">
        <v>1270</v>
      </c>
      <c r="I269" s="3"/>
      <c r="J269" s="3"/>
      <c r="K269" s="3"/>
      <c r="L269" s="3"/>
      <c r="M269" s="3"/>
    </row>
    <row r="270" spans="1:14" x14ac:dyDescent="0.2">
      <c r="A270" s="25">
        <v>4269</v>
      </c>
      <c r="B270" s="3" t="s">
        <v>171</v>
      </c>
      <c r="C270" s="11">
        <v>0</v>
      </c>
      <c r="D270" s="11">
        <f t="shared" si="7"/>
        <v>0</v>
      </c>
      <c r="E270" s="11">
        <v>0</v>
      </c>
      <c r="F270" s="11">
        <v>0</v>
      </c>
      <c r="G270" s="8">
        <v>0</v>
      </c>
    </row>
    <row r="271" spans="1:14" x14ac:dyDescent="0.2">
      <c r="A271" s="12"/>
      <c r="B271" s="4"/>
      <c r="C271" s="10"/>
      <c r="D271" s="10"/>
      <c r="E271" s="10"/>
      <c r="F271" s="10"/>
      <c r="G271" s="8"/>
    </row>
    <row r="272" spans="1:14" x14ac:dyDescent="0.2">
      <c r="A272" s="12"/>
      <c r="B272" s="4" t="s">
        <v>110</v>
      </c>
      <c r="C272" s="6">
        <f>SUM(C249:C271)</f>
        <v>297857</v>
      </c>
      <c r="D272" s="6">
        <f>SUM(D249:D271)</f>
        <v>329884</v>
      </c>
      <c r="E272" s="6">
        <f>SUM(E249:E271)</f>
        <v>18181</v>
      </c>
      <c r="F272" s="6">
        <f>SUM(F249:F271)</f>
        <v>311703</v>
      </c>
      <c r="G272" s="6">
        <f>SUM(G249:G271)</f>
        <v>278101</v>
      </c>
    </row>
    <row r="273" spans="1:14" x14ac:dyDescent="0.2">
      <c r="A273" s="3"/>
      <c r="B273" s="3"/>
      <c r="C273" s="11"/>
      <c r="D273" s="11"/>
      <c r="E273" s="11"/>
      <c r="F273" s="11"/>
      <c r="G273" s="3"/>
    </row>
    <row r="274" spans="1:14" x14ac:dyDescent="0.2">
      <c r="A274" s="12"/>
      <c r="B274" s="4" t="s">
        <v>111</v>
      </c>
      <c r="C274" s="6">
        <f>C244-C272</f>
        <v>620256</v>
      </c>
      <c r="D274" s="6">
        <f>D244-D272</f>
        <v>519096</v>
      </c>
      <c r="E274" s="6">
        <f>E244-E272</f>
        <v>21130</v>
      </c>
      <c r="F274" s="6">
        <f>F244-F272</f>
        <v>494826</v>
      </c>
      <c r="G274" s="6">
        <f>G244-G272</f>
        <v>653271.773758</v>
      </c>
      <c r="H274" s="36"/>
    </row>
    <row r="275" spans="1:14" x14ac:dyDescent="0.2">
      <c r="A275" s="12"/>
      <c r="B275" s="3"/>
      <c r="C275" s="11"/>
      <c r="D275" s="11"/>
      <c r="E275" s="11"/>
      <c r="F275" s="11"/>
      <c r="G275" s="8"/>
    </row>
    <row r="276" spans="1:14" x14ac:dyDescent="0.2">
      <c r="A276" s="12"/>
      <c r="B276" s="3"/>
      <c r="C276" s="11"/>
      <c r="D276" s="11"/>
      <c r="E276" s="11"/>
      <c r="F276" s="11"/>
      <c r="G276" s="8"/>
    </row>
    <row r="277" spans="1:14" x14ac:dyDescent="0.2">
      <c r="A277" s="12"/>
      <c r="B277" s="4" t="s">
        <v>112</v>
      </c>
      <c r="C277" s="10"/>
      <c r="D277" s="10"/>
      <c r="E277" s="10"/>
      <c r="F277" s="10"/>
      <c r="G277" s="8"/>
    </row>
    <row r="278" spans="1:14" x14ac:dyDescent="0.2">
      <c r="A278" s="3"/>
      <c r="B278" s="3"/>
      <c r="C278" s="11"/>
      <c r="D278" s="11"/>
      <c r="E278" s="11"/>
      <c r="F278" s="11"/>
      <c r="G278" s="3"/>
    </row>
    <row r="279" spans="1:14" x14ac:dyDescent="0.2">
      <c r="A279" s="12"/>
      <c r="B279" s="3" t="s">
        <v>117</v>
      </c>
      <c r="C279" s="11"/>
      <c r="D279" s="11"/>
      <c r="E279" s="11"/>
      <c r="F279" s="11"/>
      <c r="G279" s="8"/>
      <c r="H279" s="3"/>
    </row>
    <row r="280" spans="1:14" x14ac:dyDescent="0.2">
      <c r="A280" s="25">
        <v>4090</v>
      </c>
      <c r="B280" s="3" t="s">
        <v>264</v>
      </c>
      <c r="C280" s="11">
        <v>532356</v>
      </c>
      <c r="D280" s="11">
        <f>E280+F280</f>
        <v>568136</v>
      </c>
      <c r="E280" s="11">
        <v>0</v>
      </c>
      <c r="F280" s="11">
        <v>568136</v>
      </c>
      <c r="G280" s="8">
        <v>556205</v>
      </c>
      <c r="H280" s="27" t="s">
        <v>265</v>
      </c>
      <c r="I280" s="29"/>
      <c r="J280" s="29"/>
      <c r="K280" s="29"/>
      <c r="L280" s="29"/>
      <c r="M280" s="29"/>
      <c r="N280" s="29"/>
    </row>
    <row r="281" spans="1:14" x14ac:dyDescent="0.2">
      <c r="A281" s="25"/>
      <c r="B281" s="3" t="s">
        <v>266</v>
      </c>
      <c r="C281" s="11"/>
      <c r="D281" s="11"/>
      <c r="E281" s="11"/>
      <c r="F281" s="11"/>
      <c r="G281" s="8"/>
      <c r="H281" s="27"/>
      <c r="I281" s="29"/>
      <c r="J281" s="29"/>
      <c r="K281" s="29"/>
      <c r="L281" s="29"/>
      <c r="M281" s="29"/>
      <c r="N281" s="29"/>
    </row>
    <row r="282" spans="1:14" x14ac:dyDescent="0.2">
      <c r="A282" s="25">
        <v>4095</v>
      </c>
      <c r="B282" s="27" t="s">
        <v>267</v>
      </c>
      <c r="C282" s="37">
        <f>40000+14566</f>
        <v>54566</v>
      </c>
      <c r="D282" s="11"/>
      <c r="E282" s="11"/>
      <c r="F282" s="11"/>
      <c r="G282" s="8"/>
      <c r="H282" s="27"/>
      <c r="I282" s="29"/>
      <c r="J282" s="29"/>
      <c r="K282" s="29"/>
      <c r="L282" s="29"/>
      <c r="M282" s="29"/>
      <c r="N282" s="29"/>
    </row>
    <row r="283" spans="1:14" x14ac:dyDescent="0.2">
      <c r="A283" s="25"/>
      <c r="B283" s="3"/>
      <c r="C283" s="11"/>
      <c r="D283" s="11"/>
      <c r="E283" s="11"/>
      <c r="F283" s="11"/>
      <c r="G283" s="8"/>
      <c r="H283" s="27"/>
      <c r="I283" s="29"/>
      <c r="J283" s="29"/>
      <c r="K283" s="29"/>
      <c r="L283" s="29"/>
      <c r="M283" s="29"/>
      <c r="N283" s="29"/>
    </row>
    <row r="284" spans="1:14" x14ac:dyDescent="0.2">
      <c r="A284" s="25"/>
      <c r="B284" s="4" t="s">
        <v>113</v>
      </c>
      <c r="C284" s="10"/>
      <c r="D284" s="11"/>
      <c r="E284" s="10"/>
      <c r="F284" s="10"/>
      <c r="G284" s="8"/>
      <c r="H284" s="36"/>
    </row>
    <row r="285" spans="1:14" x14ac:dyDescent="0.2">
      <c r="A285" s="25">
        <v>4120</v>
      </c>
      <c r="B285" s="3" t="s">
        <v>127</v>
      </c>
      <c r="C285" s="11">
        <v>1685</v>
      </c>
      <c r="D285" s="11">
        <f>E285+F285</f>
        <v>1686</v>
      </c>
      <c r="E285" s="11">
        <v>0</v>
      </c>
      <c r="F285" s="11">
        <v>1686</v>
      </c>
      <c r="G285" s="8">
        <v>1686</v>
      </c>
      <c r="H285" s="33" t="s">
        <v>261</v>
      </c>
      <c r="I285" s="29"/>
      <c r="J285" s="29"/>
    </row>
    <row r="286" spans="1:14" x14ac:dyDescent="0.2">
      <c r="D286" s="11"/>
    </row>
    <row r="287" spans="1:14" x14ac:dyDescent="0.2">
      <c r="A287" s="25"/>
      <c r="B287" s="3"/>
      <c r="C287" s="11"/>
      <c r="D287" s="11"/>
      <c r="E287" s="11"/>
      <c r="F287" s="11"/>
      <c r="G287" s="8"/>
      <c r="H287" s="36"/>
    </row>
    <row r="288" spans="1:14" x14ac:dyDescent="0.2">
      <c r="A288" s="25">
        <v>4991</v>
      </c>
      <c r="B288" s="4" t="s">
        <v>114</v>
      </c>
      <c r="C288" s="10">
        <v>31649</v>
      </c>
      <c r="D288" s="11">
        <f>E288+F288</f>
        <v>95381</v>
      </c>
      <c r="E288" s="11">
        <v>0</v>
      </c>
      <c r="F288" s="11">
        <v>95381</v>
      </c>
      <c r="G288" s="8">
        <f>53059+42322</f>
        <v>95381</v>
      </c>
      <c r="H288" s="36"/>
    </row>
    <row r="289" spans="1:10" x14ac:dyDescent="0.2">
      <c r="A289" s="12"/>
      <c r="B289" s="3"/>
      <c r="C289" s="11"/>
      <c r="D289" s="11"/>
      <c r="E289" s="11"/>
      <c r="F289" s="11"/>
      <c r="G289" s="8"/>
      <c r="H289" s="36"/>
    </row>
    <row r="290" spans="1:10" x14ac:dyDescent="0.2">
      <c r="A290" s="12"/>
      <c r="B290" s="4" t="s">
        <v>115</v>
      </c>
      <c r="C290" s="6">
        <f>SUM(C280:C289)</f>
        <v>620256</v>
      </c>
      <c r="D290" s="6">
        <f>SUM(D280:D289)</f>
        <v>665203</v>
      </c>
      <c r="E290" s="6">
        <f>SUM(E280:E289)</f>
        <v>0</v>
      </c>
      <c r="F290" s="6">
        <f>SUM(F280:F289)</f>
        <v>665203</v>
      </c>
      <c r="G290" s="6">
        <f>SUM(G280:G289)</f>
        <v>653272</v>
      </c>
    </row>
    <row r="291" spans="1:10" x14ac:dyDescent="0.2">
      <c r="A291" s="12"/>
      <c r="B291" s="3"/>
      <c r="C291" s="11"/>
      <c r="D291" s="11"/>
      <c r="E291" s="11"/>
      <c r="F291" s="11"/>
      <c r="G291" s="3"/>
    </row>
    <row r="292" spans="1:10" x14ac:dyDescent="0.2">
      <c r="A292" s="12"/>
      <c r="B292" s="4" t="s">
        <v>128</v>
      </c>
      <c r="C292" s="16">
        <f>C290-C274</f>
        <v>0</v>
      </c>
      <c r="D292" s="16">
        <f>D290-D274</f>
        <v>146107</v>
      </c>
      <c r="E292" s="16">
        <f>E290-E274</f>
        <v>-21130</v>
      </c>
      <c r="F292" s="16">
        <f>F290-F274</f>
        <v>170377</v>
      </c>
      <c r="G292" s="16">
        <f>G290-G274</f>
        <v>0.22624200000427663</v>
      </c>
      <c r="J292" s="5"/>
    </row>
    <row r="293" spans="1:10" x14ac:dyDescent="0.2">
      <c r="A293" s="3"/>
      <c r="B293" s="3"/>
      <c r="C293" s="11"/>
      <c r="D293" s="11"/>
      <c r="E293" s="11"/>
      <c r="F293" s="11"/>
      <c r="G293" s="4"/>
    </row>
    <row r="294" spans="1:10" x14ac:dyDescent="0.2">
      <c r="A294" s="3"/>
      <c r="B294" s="18" t="s">
        <v>268</v>
      </c>
      <c r="C294" s="38"/>
      <c r="D294" s="38"/>
      <c r="E294" s="38"/>
      <c r="F294" s="38"/>
      <c r="G294" s="3"/>
    </row>
    <row r="295" spans="1:10" x14ac:dyDescent="0.2">
      <c r="A295" s="3"/>
      <c r="B295" s="3"/>
      <c r="C295" s="11"/>
      <c r="D295" s="11"/>
      <c r="E295" s="11"/>
      <c r="F295" s="11"/>
      <c r="G295" s="3"/>
      <c r="H295" s="39"/>
    </row>
    <row r="296" spans="1:10" x14ac:dyDescent="0.2">
      <c r="A296" s="3"/>
      <c r="B296" s="40" t="s">
        <v>269</v>
      </c>
      <c r="C296" s="40"/>
      <c r="D296" s="40"/>
      <c r="E296" s="40"/>
      <c r="F296" s="40"/>
      <c r="G296" s="3"/>
    </row>
    <row r="297" spans="1:10" x14ac:dyDescent="0.2">
      <c r="A297" s="3"/>
      <c r="B297" s="40" t="s">
        <v>270</v>
      </c>
      <c r="C297" s="40"/>
      <c r="D297" s="40"/>
      <c r="E297" s="40"/>
      <c r="F297" s="40"/>
      <c r="G297" s="3"/>
      <c r="H297" s="41"/>
    </row>
    <row r="298" spans="1:10" x14ac:dyDescent="0.2">
      <c r="A298" s="3"/>
      <c r="B298" s="40"/>
      <c r="C298" s="40"/>
      <c r="D298" s="40"/>
      <c r="E298" s="40"/>
      <c r="F298" s="40"/>
      <c r="G298" s="3"/>
    </row>
    <row r="299" spans="1:10" x14ac:dyDescent="0.2">
      <c r="A299" s="3"/>
      <c r="B299" s="42"/>
      <c r="C299" s="42"/>
      <c r="D299" s="42"/>
      <c r="E299" s="42"/>
      <c r="F299" s="42"/>
      <c r="G299" s="3"/>
    </row>
    <row r="300" spans="1:10" x14ac:dyDescent="0.2">
      <c r="A300" s="3"/>
      <c r="B300" s="42"/>
      <c r="C300" s="42"/>
      <c r="D300" s="42"/>
      <c r="E300" s="42"/>
      <c r="F300" s="42"/>
      <c r="G300" s="3"/>
    </row>
    <row r="301" spans="1:10" x14ac:dyDescent="0.2">
      <c r="A301" s="3"/>
      <c r="B301" s="42" t="s">
        <v>271</v>
      </c>
      <c r="C301" s="42"/>
      <c r="D301" s="42"/>
      <c r="E301" s="42"/>
      <c r="F301" s="42"/>
      <c r="G301" s="3"/>
    </row>
    <row r="302" spans="1:10" x14ac:dyDescent="0.2">
      <c r="A302" s="3"/>
      <c r="B302" s="42" t="s">
        <v>272</v>
      </c>
      <c r="C302" s="42"/>
      <c r="D302" s="42"/>
      <c r="E302" s="42"/>
      <c r="F302" s="42"/>
      <c r="G302" s="3"/>
    </row>
    <row r="303" spans="1:10" x14ac:dyDescent="0.2">
      <c r="A303" s="3"/>
      <c r="B303" s="42" t="s">
        <v>273</v>
      </c>
      <c r="C303" s="42"/>
      <c r="D303" s="42"/>
      <c r="E303" s="42"/>
      <c r="F303" s="42"/>
      <c r="G303" s="3"/>
    </row>
    <row r="304" spans="1:10" x14ac:dyDescent="0.2">
      <c r="A304" s="3"/>
      <c r="B304" s="43"/>
      <c r="C304" s="43"/>
      <c r="D304" s="43"/>
      <c r="E304" s="43"/>
      <c r="F304" s="43"/>
      <c r="G304" s="3"/>
    </row>
    <row r="305" spans="1:8" x14ac:dyDescent="0.2">
      <c r="A305" s="3"/>
      <c r="B305" s="3"/>
      <c r="C305" s="3"/>
      <c r="D305" s="3"/>
      <c r="E305" s="3"/>
      <c r="F305" s="3"/>
      <c r="G305" s="3"/>
    </row>
    <row r="306" spans="1:8" x14ac:dyDescent="0.2">
      <c r="A306" s="3"/>
      <c r="B306" s="3" t="s">
        <v>274</v>
      </c>
      <c r="C306" s="3"/>
      <c r="D306" s="3"/>
      <c r="E306" s="3"/>
      <c r="F306" s="3"/>
      <c r="G306" s="44">
        <f>G169</f>
        <v>104923.38750000001</v>
      </c>
    </row>
    <row r="307" spans="1:8" x14ac:dyDescent="0.2">
      <c r="A307" s="3"/>
      <c r="B307" s="3"/>
      <c r="C307" s="3"/>
      <c r="D307" s="3"/>
      <c r="E307" s="3"/>
      <c r="F307" s="3"/>
      <c r="G307" s="6"/>
      <c r="H307" s="45" t="s">
        <v>275</v>
      </c>
    </row>
    <row r="308" spans="1:8" ht="15" x14ac:dyDescent="0.25">
      <c r="G308" s="46"/>
      <c r="H308" s="47" t="s">
        <v>276</v>
      </c>
    </row>
    <row r="309" spans="1:8" ht="15" x14ac:dyDescent="0.25">
      <c r="B309" s="48"/>
      <c r="C309" s="48"/>
      <c r="D309" s="48"/>
      <c r="E309" s="48"/>
      <c r="F309" s="48"/>
      <c r="G309" s="49" t="s">
        <v>277</v>
      </c>
      <c r="H309" s="50" t="s">
        <v>278</v>
      </c>
    </row>
    <row r="310" spans="1:8" x14ac:dyDescent="0.2">
      <c r="B310" s="1" t="s">
        <v>279</v>
      </c>
      <c r="G310" s="51">
        <v>50000</v>
      </c>
      <c r="H310" s="52" t="e">
        <f>#REF!-#REF!</f>
        <v>#REF!</v>
      </c>
    </row>
    <row r="311" spans="1:8" x14ac:dyDescent="0.2">
      <c r="G311" s="51">
        <v>75000</v>
      </c>
      <c r="H311" s="52" t="e">
        <f>#REF!-#REF!</f>
        <v>#REF!</v>
      </c>
    </row>
    <row r="312" spans="1:8" x14ac:dyDescent="0.2">
      <c r="B312" s="1" t="s">
        <v>280</v>
      </c>
      <c r="G312" s="51">
        <v>86410</v>
      </c>
      <c r="H312" s="52" t="e">
        <f>#REF!-#REF!</f>
        <v>#REF!</v>
      </c>
    </row>
    <row r="313" spans="1:8" x14ac:dyDescent="0.2">
      <c r="G313" s="51">
        <v>100000</v>
      </c>
      <c r="H313" s="53" t="e">
        <f>#REF!-#REF!</f>
        <v>#REF!</v>
      </c>
    </row>
    <row r="314" spans="1:8" x14ac:dyDescent="0.2">
      <c r="G314" s="51">
        <v>125000</v>
      </c>
      <c r="H314" s="53" t="e">
        <f>#REF!-#REF!</f>
        <v>#REF!</v>
      </c>
    </row>
    <row r="315" spans="1:8" x14ac:dyDescent="0.2">
      <c r="G315" s="51">
        <v>150000</v>
      </c>
      <c r="H315" s="53" t="e">
        <f>#REF!-#REF!</f>
        <v>#REF!</v>
      </c>
    </row>
    <row r="316" spans="1:8" x14ac:dyDescent="0.2">
      <c r="G316" s="51">
        <v>175000</v>
      </c>
      <c r="H316" s="53" t="e">
        <f>#REF!-#REF!</f>
        <v>#REF!</v>
      </c>
    </row>
    <row r="317" spans="1:8" x14ac:dyDescent="0.2">
      <c r="G317" s="51">
        <v>200000</v>
      </c>
      <c r="H317" s="53" t="e">
        <f>#REF!-#REF!</f>
        <v>#REF!</v>
      </c>
    </row>
    <row r="318" spans="1:8" x14ac:dyDescent="0.2">
      <c r="G318" s="51">
        <v>225000</v>
      </c>
      <c r="H318" s="53" t="e">
        <f>#REF!-#REF!</f>
        <v>#REF!</v>
      </c>
    </row>
    <row r="319" spans="1:8" x14ac:dyDescent="0.2">
      <c r="G319" s="51">
        <v>250000</v>
      </c>
      <c r="H319" s="53" t="e">
        <f>#REF!-#REF!</f>
        <v>#REF!</v>
      </c>
    </row>
  </sheetData>
  <mergeCells count="10">
    <mergeCell ref="A240:G240"/>
    <mergeCell ref="A241:G241"/>
    <mergeCell ref="A118:G118"/>
    <mergeCell ref="A119:G119"/>
    <mergeCell ref="A1:G1"/>
    <mergeCell ref="A2:G2"/>
    <mergeCell ref="A60:G60"/>
    <mergeCell ref="A61:G61"/>
    <mergeCell ref="A183:G183"/>
    <mergeCell ref="A184:G184"/>
  </mergeCells>
  <phoneticPr fontId="14" type="noConversion"/>
  <printOptions horizontalCentered="1" gridLines="1"/>
  <pageMargins left="0.28999999999999998" right="0.23622047244094491" top="0.98425196850393704" bottom="0.98425196850393704" header="0.51181102362204722" footer="0.51181102362204722"/>
  <pageSetup scale="73" orientation="portrait" blackAndWhite="1" horizontalDpi="1200" verticalDpi="1200" r:id="rId1"/>
  <headerFooter alignWithMargins="0">
    <oddFooter>&amp;RPage &amp;P</oddFooter>
  </headerFooter>
  <rowBreaks count="4" manualBreakCount="4">
    <brk id="59" max="5" man="1"/>
    <brk id="117" max="5" man="1"/>
    <brk id="182" max="5" man="1"/>
    <brk id="23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2024 (P)</vt:lpstr>
      <vt:lpstr>Budget 2011</vt:lpstr>
      <vt:lpstr>'Budget 2011'!Print_Area</vt:lpstr>
      <vt:lpstr>'Budget 2024 (P)'!Print_Area</vt:lpstr>
    </vt:vector>
  </TitlesOfParts>
  <Company>Gerard Labelle, C.G.A.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Labelle</dc:creator>
  <cp:lastModifiedBy>Server</cp:lastModifiedBy>
  <cp:lastPrinted>2023-12-17T15:58:52Z</cp:lastPrinted>
  <dcterms:created xsi:type="dcterms:W3CDTF">2005-11-20T17:53:59Z</dcterms:created>
  <dcterms:modified xsi:type="dcterms:W3CDTF">2023-12-19T14:49:34Z</dcterms:modified>
</cp:coreProperties>
</file>